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66" documentId="13_ncr:1_{F6CB121F-512D-4AA6-A0C1-0FB36C537598}" xr6:coauthVersionLast="47" xr6:coauthVersionMax="47" xr10:uidLastSave="{7559E12B-87A1-47FF-90EB-813C1315DA07}"/>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<sst xmlns="http://schemas.openxmlformats.org/spreadsheetml/2006/main" count="180294" uniqueCount="39131">
  <si>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</si>
  <si>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</si>
  <si>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</si>
  <si>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</si>
  <si>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</si>
  <si>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</si>
  <si>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</si>
  <si>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</si>
  <si>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</si>
  <si>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</si>
  <si>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</si>
  <si>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</si>
  <si>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</si>
  <si>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</si>
  <si>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</si>
  <si>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</si>
  <si>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</si>
  <si>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</si>
  <si>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</si>
  <si>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</si>
  <si>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</si>
  <si>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</si>
  <si>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</si>
  <si>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</si>
  <si>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</si>
  <si>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</si>
  <si>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</si>
  <si>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</si>
  <si>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</si>
  <si>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</si>
  <si>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</si>
  <si>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</si>
  <si>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</si>
  <si>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</si>
  <si>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</si>
  <si>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</si>
  <si>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</si>
  <si>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</si>
  <si>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</si>
  <si>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</si>
  <si>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</si>
  <si>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</si>
  <si>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</si>
  <si>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</si>
  <si>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</si>
  <si>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</si>
  <si>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</si>
  <si>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</si>
  <si>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</si>
  <si>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</si>
  <si>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</si>
  <si>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</si>
  <si>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</si>
  <si>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</si>
  <si>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</si>
  <si>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</si>
  <si>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</si>
  <si>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</si>
  <si>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</si>
  <si>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</si>
  <si>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</si>
  <si>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</si>
  <si>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</si>
  <si>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</si>
  <si>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</si>
  <si>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</si>
  <si>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</si>
  <si>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</si>
  <si>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</si>
  <si>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</si>
  <si>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</si>
  <si>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</si>
  <si>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</si>
  <si>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</si>
  <si>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</si>
  <si>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</si>
  <si>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</si>
  <si>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</si>
  <si>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</si>
  <si>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</si>
  <si>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</si>
  <si>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</si>
  <si>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</si>
  <si>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</si>
  <si>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</si>
  <si>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</si>
  <si>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</si>
  <si>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</si>
  <si>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</si>
  <si>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</si>
  <si>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</si>
  <si>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</si>
  <si>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</si>
  <si>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</si>
  <si>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</si>
  <si>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</si>
  <si>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</si>
  <si>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</si>
  <si>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</si>
  <si>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</si>
  <si>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</si>
  <si>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</si>
  <si>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</si>
  <si>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</si>
  <si>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</si>
  <si>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</si>
  <si>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</si>
  <si>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</si>
  <si>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</si>
  <si>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</si>
  <si>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</si>
  <si>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</si>
  <si>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</si>
  <si>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</si>
  <si>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</si>
  <si>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</si>
  <si>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</si>
  <si>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</si>
  <si>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</si>
  <si>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</si>
  <si>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</si>
  <si>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</si>
  <si>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</si>
  <si>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</si>
  <si>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</si>
  <si>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</si>
  <si>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</si>
  <si>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</si>
  <si>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</si>
  <si>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</si>
  <si>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</si>
  <si>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</si>
  <si>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</si>
  <si>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</si>
  <si>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</si>
  <si>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</si>
  <si>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</si>
  <si>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</si>
  <si>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</si>
  <si>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</si>
  <si>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</si>
  <si>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</si>
  <si>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</si>
  <si>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</si>
  <si>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</si>
  <si>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</si>
  <si>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</si>
  <si>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</si>
  <si>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</si>
  <si>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</si>
  <si>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</si>
  <si>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</si>
  <si>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</si>
  <si>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</si>
  <si>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</si>
  <si>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</si>
  <si>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</si>
  <si>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</si>
  <si>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</si>
  <si>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</si>
  <si>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</si>
  <si>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</si>
  <si>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</si>
  <si>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</si>
  <si>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</si>
  <si>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</si>
  <si>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</si>
  <si>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</si>
  <si>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</si>
  <si>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</si>
  <si>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</si>
  <si>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</si>
  <si>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</si>
  <si>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</si>
  <si>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</si>
  <si>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</si>
  <si>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</si>
  <si>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</si>
  <si>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</si>
  <si>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</si>
  <si>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</si>
  <si>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</si>
  <si>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</si>
  <si>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</si>
  <si>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</si>
  <si>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</si>
  <si>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</si>
  <si>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</si>
  <si>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</si>
  <si>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</si>
  <si>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</si>
  <si>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</si>
  <si>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</si>
  <si>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</si>
  <si>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</si>
  <si>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</si>
  <si>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</si>
  <si>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</si>
  <si>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</si>
  <si>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</si>
  <si>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</si>
  <si>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</si>
  <si>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</si>
  <si>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</si>
  <si>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</si>
  <si>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</si>
  <si>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</si>
  <si>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</si>
  <si>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</si>
  <si>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</si>
  <si>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</si>
  <si>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</si>
  <si>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</si>
  <si>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</si>
  <si>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</si>
  <si>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</si>
  <si>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</si>
  <si>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</si>
  <si>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</si>
  <si>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</si>
  <si>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</si>
  <si>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</si>
  <si>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</si>
  <si>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</si>
  <si>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</si>
  <si>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</si>
  <si>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</si>
  <si>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</si>
  <si>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</si>
  <si>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</si>
  <si>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</si>
  <si>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</si>
  <si>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</si>
  <si>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</si>
  <si>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</si>
  <si>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</si>
  <si>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</si>
  <si>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</si>
  <si>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</si>
  <si>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</si>
  <si>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</si>
  <si>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</si>
  <si>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</si>
  <si>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</si>
  <si>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</si>
  <si>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</si>
  <si>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</si>
  <si>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</si>
  <si>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</si>
  <si>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</si>
  <si>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</si>
  <si>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</si>
  <si>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</si>
  <si>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</si>
  <si>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</si>
  <si>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</si>
  <si>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</si>
  <si>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</si>
  <si>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</si>
  <si>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</si>
  <si>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</si>
  <si>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</si>
  <si>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</si>
  <si>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</si>
  <si>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</si>
  <si>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</si>
  <si>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</si>
  <si>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</si>
  <si>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</si>
  <si>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</si>
  <si>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</si>
  <si>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</si>
  <si>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</si>
  <si>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</si>
  <si>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</si>
  <si>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</si>
  <si>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</si>
  <si>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</si>
  <si>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</si>
  <si>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</si>
  <si>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</si>
  <si>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</si>
  <si>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</si>
  <si>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</si>
  <si>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</si>
  <si>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</si>
  <si>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</si>
  <si>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</si>
  <si>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</si>
  <si>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</si>
  <si>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</si>
  <si>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</si>
  <si>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</si>
  <si>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</si>
  <si>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</si>
  <si>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</si>
  <si>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</si>
  <si>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</si>
  <si>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</si>
  <si>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</si>
  <si>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</si>
  <si>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</si>
  <si>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</si>
  <si>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</si>
  <si>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</si>
  <si>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</si>
  <si>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</si>
  <si>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</si>
  <si>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</si>
  <si>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</si>
  <si>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</si>
  <si>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</si>
  <si>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</si>
  <si>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</si>
  <si>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</si>
  <si>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</si>
  <si>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</si>
  <si>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</si>
  <si>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</si>
  <si>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</si>
  <si>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</si>
  <si>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</si>
  <si>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</si>
  <si>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</si>
  <si>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</si>
  <si>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</si>
  <si>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</si>
  <si>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</si>
  <si>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</si>
  <si>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</si>
  <si>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</si>
  <si>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</si>
  <si>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</si>
  <si>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</si>
  <si>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</si>
  <si>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</si>
  <si>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</si>
  <si>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</si>
  <si>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</si>
  <si>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</si>
  <si>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</si>
  <si>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</si>
  <si>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</si>
  <si>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</si>
  <si>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</si>
  <si>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</si>
  <si>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</si>
  <si>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</si>
  <si>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</si>
  <si>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</si>
  <si>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</si>
  <si>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</si>
  <si>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</si>
  <si>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</si>
  <si>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</si>
  <si>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</si>
  <si>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</si>
  <si>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</si>
  <si>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</si>
  <si>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</si>
  <si>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</si>
  <si>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</si>
  <si>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</si>
  <si>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</si>
  <si>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</si>
  <si>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</si>
  <si>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</si>
  <si>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</si>
  <si>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</si>
  <si>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</si>
  <si>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</si>
  <si>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</si>
  <si>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</si>
  <si>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</si>
  <si>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</si>
  <si>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</si>
  <si>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</si>
  <si>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</si>
  <si>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</si>
  <si>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</si>
  <si>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</si>
  <si>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</si>
  <si>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</si>
  <si>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</si>
  <si>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</si>
  <si>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</si>
  <si>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</si>
  <si>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</si>
  <si>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</si>
  <si>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</si>
  <si>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</si>
  <si>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</si>
  <si>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</si>
  <si>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</si>
  <si>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</si>
  <si>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</si>
  <si>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</si>
  <si>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</si>
  <si>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</si>
  <si>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</si>
  <si>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</si>
  <si>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</si>
  <si>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</si>
  <si>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</si>
  <si>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</si>
  <si>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</si>
  <si>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</si>
  <si>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</si>
  <si>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</si>
  <si>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</si>
  <si>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</si>
  <si>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</si>
  <si>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</si>
  <si>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</si>
  <si>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</si>
  <si>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</si>
  <si>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</si>
  <si>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</si>
  <si>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</si>
  <si>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</si>
  <si>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</si>
  <si>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</si>
  <si>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</si>
  <si>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</si>
  <si>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</si>
  <si>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</si>
  <si>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</si>
  <si>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</si>
  <si>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</si>
  <si>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</si>
  <si>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</si>
  <si>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</si>
  <si>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</si>
  <si>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</si>
  <si>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</si>
  <si>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</si>
  <si>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</si>
  <si>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</si>
  <si>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</si>
  <si>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</si>
  <si>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</si>
  <si>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</si>
  <si>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</si>
  <si>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</si>
  <si>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</si>
  <si>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</si>
  <si>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</si>
  <si>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</si>
  <si>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</si>
  <si>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</si>
  <si>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</si>
  <si>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</si>
  <si>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</si>
  <si>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</si>
  <si>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</si>
  <si>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</si>
  <si>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</si>
  <si>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</si>
  <si>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</si>
  <si>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</si>
  <si>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</si>
  <si>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</si>
  <si>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</si>
  <si>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</si>
  <si>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</si>
  <si>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</si>
  <si>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</si>
  <si>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</si>
  <si>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</si>
  <si>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</si>
  <si>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</si>
  <si>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</si>
  <si>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</si>
  <si>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</si>
  <si>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</si>
  <si>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</si>
  <si>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</si>
  <si>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</si>
  <si>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</si>
  <si>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</si>
  <si>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</si>
  <si>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</si>
  <si>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</si>
  <si>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</si>
  <si>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</si>
  <si>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</si>
  <si>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</si>
  <si>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</si>
  <si>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</si>
  <si>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</si>
  <si>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</si>
  <si>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</si>
  <si>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</si>
  <si>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</si>
  <si>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</si>
  <si>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</si>
  <si>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</si>
  <si>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</si>
  <si>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</si>
  <si>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</si>
  <si>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</si>
  <si>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</si>
  <si>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</si>
  <si>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</si>
  <si>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</si>
  <si>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</si>
  <si>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</si>
  <si>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</si>
  <si>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</si>
  <si>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</si>
  <si>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</si>
  <si>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</si>
  <si>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</si>
  <si>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</si>
  <si>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</si>
  <si>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</si>
  <si>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</si>
  <si>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</si>
  <si>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</si>
  <si>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</si>
  <si>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</si>
  <si>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</si>
  <si>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</si>
  <si>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</si>
  <si>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</si>
  <si>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</si>
  <si>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</si>
  <si>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</si>
  <si>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</si>
  <si>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</si>
  <si>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</si>
  <si>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</si>
  <si>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</si>
  <si>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</si>
  <si>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</si>
  <si>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</si>
  <si>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</si>
  <si>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</si>
  <si>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</si>
  <si>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</si>
  <si>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</si>
  <si>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</si>
  <si>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</si>
  <si>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</si>
  <si>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</si>
  <si>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</si>
  <si>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</si>
  <si>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</si>
  <si>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</si>
  <si>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</si>
  <si>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</si>
  <si>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</si>
  <si>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</si>
  <si>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</si>
  <si>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</si>
  <si>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</si>
  <si>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</si>
  <si>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</si>
  <si>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</si>
  <si>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</si>
  <si>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</si>
  <si>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</si>
  <si>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</si>
  <si>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</si>
  <si>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</si>
  <si>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</si>
  <si>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</si>
  <si>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</si>
  <si>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</si>
  <si>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</si>
  <si>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</si>
  <si>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</si>
  <si>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</si>
  <si>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</si>
  <si>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</si>
  <si>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</si>
  <si>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</si>
  <si>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</si>
  <si>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</si>
  <si>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</si>
  <si>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</si>
  <si>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</si>
  <si>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</si>
  <si>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</si>
  <si>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</si>
  <si>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</si>
  <si>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</si>
  <si>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</si>
  <si>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</si>
  <si>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</si>
  <si>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</si>
  <si>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</si>
  <si>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</si>
  <si>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</si>
  <si>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</si>
  <si>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</si>
  <si>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</si>
  <si>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</si>
  <si>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</si>
  <si>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</si>
  <si>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</si>
  <si>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</si>
  <si>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</si>
  <si>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</si>
  <si>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</si>
  <si>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</si>
  <si>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</si>
  <si>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</si>
  <si>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</si>
  <si>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</si>
  <si>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</si>
  <si>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</si>
  <si>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</si>
  <si>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</si>
  <si>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</si>
  <si>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</si>
  <si>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</si>
  <si>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</si>
  <si>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</si>
  <si>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</si>
  <si>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</si>
  <si>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</si>
  <si>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</si>
  <si>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</si>
  <si>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</si>
  <si>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</si>
  <si>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</si>
  <si>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</si>
  <si>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</si>
  <si>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</si>
  <si>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</si>
  <si>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</si>
  <si>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</si>
  <si>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</si>
  <si>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</si>
  <si>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</si>
  <si>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</si>
  <si>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</si>
  <si>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</si>
  <si>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</si>
  <si>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</si>
  <si>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</si>
  <si>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</si>
  <si>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</si>
  <si>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</si>
  <si>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</si>
  <si>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</si>
  <si>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</si>
  <si>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</si>
  <si>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</si>
  <si>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</si>
  <si>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</si>
  <si>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</si>
  <si>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</si>
  <si>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</si>
  <si>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</si>
  <si>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</si>
  <si>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</si>
  <si>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</si>
  <si>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</si>
  <si>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</si>
  <si>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</si>
  <si>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</si>
  <si>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</si>
  <si>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</si>
  <si>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</si>
  <si>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</si>
  <si>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</si>
  <si>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</si>
  <si>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</si>
  <si>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</si>
  <si>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</si>
  <si>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</si>
  <si>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</si>
  <si>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</si>
  <si>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</si>
  <si>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</si>
  <si>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</si>
  <si>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</si>
  <si>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</si>
  <si>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</si>
  <si>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</si>
  <si>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</si>
  <si>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</si>
  <si>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</si>
  <si>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</si>
  <si>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</si>
  <si>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</si>
  <si>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</si>
  <si>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</si>
  <si>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</si>
  <si>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</si>
  <si>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</si>
  <si>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</si>
  <si>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</si>
  <si>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</si>
  <si>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</si>
  <si>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</si>
  <si>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</si>
  <si>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</si>
  <si>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</si>
  <si>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</si>
  <si>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</si>
  <si>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</si>
  <si>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</si>
  <si>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</si>
  <si>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</si>
  <si>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</si>
  <si>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</si>
  <si>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</si>
  <si>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</si>
  <si>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</si>
  <si>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</si>
  <si>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</si>
  <si>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</si>
  <si>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</si>
  <si>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</si>
  <si>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</si>
  <si>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</si>
  <si>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</si>
  <si>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</si>
  <si>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</si>
  <si>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</si>
  <si>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</si>
  <si>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</si>
  <si>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</si>
  <si>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</si>
  <si>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</si>
  <si>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</si>
  <si>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</si>
  <si>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</si>
  <si>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</si>
  <si>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</si>
  <si>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</si>
  <si>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</si>
  <si>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</si>
  <si>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</si>
  <si>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</si>
  <si>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</si>
  <si>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</si>
  <si>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</si>
  <si>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</si>
  <si>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</si>
  <si>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</si>
  <si>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</si>
  <si>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</si>
  <si>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</si>
  <si>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</si>
  <si>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</si>
  <si>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</si>
  <si>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</si>
  <si>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</si>
  <si>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</si>
  <si>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</si>
  <si>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</si>
  <si>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</si>
  <si>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</si>
  <si>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</si>
  <si>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</si>
  <si>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</si>
  <si>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</si>
  <si>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</si>
  <si>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</si>
  <si>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</si>
  <si>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</si>
  <si>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</si>
  <si>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</si>
  <si>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</si>
  <si>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</si>
  <si>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</si>
  <si>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</si>
  <si>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</si>
  <si>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</si>
  <si>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</si>
  <si>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</si>
  <si>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</si>
  <si>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</si>
  <si>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</si>
  <si>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</si>
  <si>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</si>
  <si>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</si>
  <si>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</si>
  <si>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</si>
  <si>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</si>
  <si>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</si>
  <si>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</si>
  <si>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</si>
  <si>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</si>
  <si>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</si>
  <si>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</si>
  <si>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</si>
  <si>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</si>
  <si>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</si>
  <si>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</si>
  <si>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</si>
  <si>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</si>
  <si>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</si>
  <si>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</si>
  <si>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</si>
  <si>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</si>
  <si>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</si>
  <si>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</si>
  <si>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</si>
  <si>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</si>
  <si>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</si>
  <si>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</si>
  <si>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</si>
  <si>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</si>
  <si>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</si>
  <si>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</si>
  <si>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</si>
  <si>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</si>
  <si>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</si>
  <si>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</si>
  <si>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</si>
  <si>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</si>
  <si>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</si>
  <si>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</si>
  <si>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</si>
  <si>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</si>
  <si>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</si>
  <si>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</si>
  <si>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</si>
  <si>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</si>
  <si>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</si>
  <si>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</si>
  <si>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</si>
  <si>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</si>
  <si>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</si>
  <si>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</si>
  <si>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</si>
  <si>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</si>
  <si>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</si>
  <si>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</si>
  <si>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</si>
  <si>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</si>
  <si>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</si>
  <si>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</si>
  <si>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</si>
  <si>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</si>
  <si>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</si>
  <si>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</si>
  <si>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</si>
  <si>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</si>
  <si>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</si>
  <si>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</si>
  <si>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</si>
  <si>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</si>
  <si>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</si>
  <si>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</si>
  <si>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</si>
  <si>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</si>
  <si>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</si>
  <si>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</si>
  <si>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</si>
  <si>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</si>
  <si>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</si>
  <si>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</si>
  <si>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</si>
  <si>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</si>
  <si>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</si>
  <si>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</si>
  <si>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</si>
  <si>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</si>
  <si>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</si>
  <si>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</si>
  <si>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</si>
  <si>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</si>
  <si>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</si>
  <si>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</si>
  <si>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</si>
  <si>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</si>
  <si>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</si>
  <si>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</si>
  <si>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</si>
  <si>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</si>
  <si>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</si>
  <si>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</si>
  <si>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</si>
  <si>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</si>
  <si>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</si>
  <si>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</si>
  <si>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</si>
  <si>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</si>
  <si>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</si>
  <si>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</si>
  <si>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</si>
  <si>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</si>
  <si>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</si>
  <si>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</si>
  <si>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</si>
  <si>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</si>
  <si>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</si>
  <si>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</si>
  <si>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</si>
  <si>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</si>
  <si>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</si>
  <si>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</si>
  <si>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</si>
  <si>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</si>
  <si>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</si>
  <si>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</si>
  <si>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</si>
  <si>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</si>
  <si>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</si>
  <si>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</si>
  <si>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</si>
  <si>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</si>
  <si>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</si>
  <si>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</si>
  <si>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</si>
  <si>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</si>
  <si>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</si>
  <si>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</si>
  <si>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</si>
  <si>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</si>
  <si>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</si>
  <si>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</si>
  <si>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</si>
  <si>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</si>
  <si>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</si>
  <si>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</si>
  <si>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</si>
  <si>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</si>
  <si>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</si>
  <si>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</si>
  <si>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</si>
  <si>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</si>
  <si>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</si>
  <si>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</si>
  <si>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</si>
  <si>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</si>
  <si>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</si>
  <si>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</si>
  <si>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</si>
  <si>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</si>
  <si>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</si>
  <si>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</si>
  <si>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</si>
  <si>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</si>
  <si>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</si>
  <si>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</si>
  <si>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</si>
  <si>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</si>
  <si>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</si>
  <si>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</si>
  <si>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</si>
  <si>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</si>
  <si>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</si>
  <si>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</si>
  <si>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</si>
  <si>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</si>
  <si>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</si>
  <si>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</si>
  <si>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</si>
  <si>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</si>
  <si>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</si>
  <si>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</si>
  <si>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</si>
  <si>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</si>
  <si>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</si>
  <si>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</si>
  <si>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</si>
  <si>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</si>
  <si>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</si>
  <si>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</si>
  <si>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</si>
  <si>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</si>
  <si>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</si>
  <si>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</si>
  <si>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</si>
  <si>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</si>
  <si>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</si>
  <si>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</si>
  <si>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</si>
  <si>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</si>
  <si>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</si>
  <si>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</si>
  <si>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</si>
  <si>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</si>
  <si>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</si>
  <si>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</si>
  <si>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</si>
  <si>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</si>
  <si>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</si>
  <si>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</si>
  <si>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</si>
  <si>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</si>
  <si>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</si>
  <si>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</si>
  <si>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</si>
  <si>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</si>
  <si>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</si>
  <si>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</si>
  <si>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</si>
  <si>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</si>
  <si>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</si>
  <si>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</si>
  <si>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</si>
  <si>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</si>
  <si>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</si>
  <si>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</si>
  <si>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</si>
  <si>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</si>
  <si>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</si>
  <si>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</si>
  <si>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</si>
  <si>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</si>
  <si>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</si>
  <si>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</si>
  <si>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</si>
  <si>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</si>
  <si>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</si>
  <si>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</si>
  <si>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</si>
  <si>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</si>
  <si>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</si>
  <si>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</si>
  <si>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</si>
  <si>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</si>
  <si>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</si>
  <si>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</si>
  <si>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</si>
  <si>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</si>
  <si>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</si>
  <si>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</si>
  <si>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</si>
  <si>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</si>
  <si>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</si>
  <si>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</si>
  <si>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</si>
  <si>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</si>
  <si>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</si>
  <si>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</si>
  <si>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</si>
  <si>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</si>
  <si>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</si>
  <si>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</si>
  <si>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</si>
  <si>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</si>
  <si>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</si>
  <si>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</si>
  <si>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</si>
  <si>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</si>
  <si>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</si>
  <si>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</si>
  <si>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</si>
  <si>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</si>
  <si>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</si>
  <si>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</si>
  <si>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</si>
  <si>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</si>
  <si>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</si>
  <si>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</si>
  <si>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</si>
  <si>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</si>
  <si>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</si>
  <si>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</si>
  <si>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</si>
  <si>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</si>
  <si>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</si>
  <si>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</si>
  <si>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</si>
  <si>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</si>
  <si>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</si>
  <si>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</si>
  <si>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</si>
  <si>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</si>
  <si>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</si>
  <si>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</si>
  <si>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</si>
  <si>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</si>
  <si>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</si>
  <si>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</si>
  <si>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</si>
  <si>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</si>
  <si>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</si>
  <si>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</si>
  <si>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</si>
  <si>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</si>
  <si>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</si>
  <si>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</si>
  <si>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</si>
  <si>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</si>
  <si>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</si>
  <si>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</si>
  <si>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</si>
  <si>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</si>
  <si>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</si>
  <si>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</si>
  <si>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</si>
  <si>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</si>
  <si>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</si>
  <si>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</si>
  <si>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</si>
  <si>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</si>
  <si>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</si>
  <si>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</si>
  <si>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</si>
  <si>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</si>
  <si>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</si>
  <si>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</si>
  <si>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</si>
  <si>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</si>
  <si>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</si>
  <si>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</si>
  <si>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</si>
  <si>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</si>
  <si>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</si>
  <si>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</si>
  <si>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</si>
  <si>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</si>
  <si>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</si>
  <si>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</si>
  <si>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</si>
  <si>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</si>
  <si>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</si>
  <si>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</si>
  <si>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</si>
  <si>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</si>
  <si>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</si>
  <si>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</si>
  <si>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</si>
  <si>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</si>
  <si>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</si>
  <si>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</si>
  <si>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</si>
  <si>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</si>
  <si>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</si>
  <si>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</si>
  <si>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</si>
  <si>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</si>
  <si>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</si>
  <si>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</si>
  <si>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</si>
  <si>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</si>
  <si>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</si>
  <si>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</si>
  <si>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</si>
  <si>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</si>
  <si>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</si>
  <si>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</si>
  <si>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</si>
  <si>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</si>
  <si>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</si>
  <si>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</si>
  <si>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</si>
  <si>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</si>
  <si>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</si>
  <si>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</si>
  <si>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</si>
  <si>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</si>
  <si>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</si>
  <si>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</si>
  <si>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</si>
  <si>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</si>
  <si>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</si>
  <si>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</si>
  <si>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</si>
  <si>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</si>
  <si>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</si>
  <si>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</si>
  <si>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</si>
  <si>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</si>
  <si>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</si>
  <si>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</si>
  <si>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</si>
  <si>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</si>
  <si>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</si>
  <si>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</si>
  <si>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</si>
  <si>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</si>
  <si>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</si>
  <si>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</si>
  <si>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</si>
  <si>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</si>
  <si>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</si>
  <si>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</si>
  <si>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</si>
  <si>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</si>
  <si>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</si>
  <si>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</si>
  <si>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</si>
  <si>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</si>
  <si>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</si>
  <si>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</si>
  <si>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</si>
  <si>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</si>
  <si>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</si>
  <si>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</si>
  <si>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</si>
  <si>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</si>
  <si>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</si>
  <si>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</si>
  <si>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</si>
  <si>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</si>
  <si>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</si>
  <si>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</si>
  <si>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</si>
  <si>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</si>
  <si>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</si>
  <si>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</si>
  <si>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</si>
  <si>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</si>
  <si>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</si>
  <si>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</si>
  <si>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</si>
  <si>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</si>
  <si>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</si>
  <si>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</si>
  <si>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</si>
  <si>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</si>
  <si>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</si>
  <si>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</si>
  <si>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</si>
  <si>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</si>
  <si>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</si>
  <si>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</si>
  <si>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</si>
  <si>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</si>
  <si>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</si>
  <si>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</si>
  <si>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</si>
  <si>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</si>
  <si>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</si>
  <si>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</si>
  <si>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</si>
  <si>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</si>
  <si>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</si>
  <si>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</si>
  <si>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</si>
  <si>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</si>
  <si>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</si>
  <si>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</si>
  <si>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</si>
  <si>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</si>
  <si>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</si>
  <si>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</si>
  <si>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</si>
  <si>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</si>
  <si>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</si>
  <si>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</si>
  <si>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</si>
  <si>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</si>
  <si>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</si>
  <si>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</si>
  <si>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</si>
  <si>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</si>
  <si>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</si>
  <si>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</si>
  <si>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</si>
  <si>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</si>
  <si>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</si>
  <si>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</si>
  <si>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</si>
  <si>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</si>
  <si>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</si>
  <si>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</si>
  <si>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</si>
  <si>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</si>
  <si>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</si>
  <si>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</si>
  <si>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</si>
  <si>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</si>
  <si>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</si>
  <si>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</si>
  <si>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</si>
  <si>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</si>
  <si>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</si>
  <si>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</si>
  <si>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</si>
  <si>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</si>
  <si>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</si>
  <si>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</si>
  <si>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</si>
  <si>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</si>
  <si>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</si>
  <si>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</si>
  <si>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</si>
  <si>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</si>
  <si>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</si>
  <si>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</si>
  <si>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</si>
  <si>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</si>
  <si>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</si>
  <si>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</si>
  <si>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</si>
  <si>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</si>
  <si>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</si>
  <si>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</si>
  <si>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</si>
  <si>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</si>
  <si>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</si>
  <si>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</si>
  <si>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</si>
  <si>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</si>
  <si>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</si>
  <si>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</si>
  <si>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</si>
  <si>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</si>
  <si>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</si>
  <si>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</si>
  <si>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</si>
  <si>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</si>
  <si>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</si>
  <si>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</si>
  <si>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</si>
  <si>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</si>
  <si>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</si>
  <si>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</si>
  <si>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</si>
  <si>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</si>
  <si>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</si>
  <si>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</si>
  <si>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</si>
  <si>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</si>
  <si>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</si>
  <si>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</si>
  <si>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</si>
  <si>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</si>
  <si>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</si>
  <si>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</si>
  <si>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</si>
  <si>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</si>
  <si>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</si>
  <si>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</si>
  <si>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</si>
  <si>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</si>
  <si>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</si>
  <si>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</si>
  <si>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</si>
  <si>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</si>
  <si>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</si>
  <si>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</si>
  <si>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</si>
  <si>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</si>
  <si>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</si>
  <si>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</si>
  <si>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</si>
  <si>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</si>
  <si>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</si>
  <si>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</si>
  <si>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</si>
  <si>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</si>
  <si>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</si>
  <si>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</si>
  <si>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</si>
  <si>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</si>
  <si>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</si>
  <si>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</si>
  <si>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</si>
  <si>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</si>
  <si>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</si>
  <si>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</si>
  <si>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</si>
  <si>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</si>
  <si>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</si>
  <si>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</si>
  <si>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</si>
  <si>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</si>
  <si>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</si>
  <si>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</si>
  <si>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</si>
  <si>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</si>
  <si>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</si>
  <si>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</si>
  <si>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</si>
  <si>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</si>
  <si>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</si>
  <si>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</si>
  <si>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</si>
  <si>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</si>
  <si>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</si>
  <si>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</si>
  <si>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</si>
  <si>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</si>
  <si>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</si>
  <si>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</si>
  <si>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</si>
  <si>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</si>
  <si>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</si>
  <si>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</si>
  <si>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</si>
  <si>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</si>
  <si>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</si>
  <si>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</si>
  <si>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</si>
  <si>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</si>
  <si>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</si>
  <si>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</si>
  <si>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</si>
  <si>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</si>
  <si>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</si>
  <si>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</si>
  <si>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</si>
  <si>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</si>
  <si>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</si>
  <si>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</si>
  <si>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</si>
  <si>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</si>
  <si>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</si>
  <si>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</si>
  <si>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</si>
  <si>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</si>
  <si>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</si>
  <si>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</si>
  <si>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</si>
  <si>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</si>
  <si>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</si>
  <si>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</si>
  <si>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</si>
  <si>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</si>
  <si>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</si>
  <si>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</si>
  <si>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</si>
  <si>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</si>
  <si>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</si>
  <si>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</si>
  <si>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</si>
  <si>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</si>
  <si>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</si>
  <si>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</si>
  <si>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</si>
  <si>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</si>
  <si>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</si>
  <si>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</si>
  <si>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</si>
  <si>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</si>
  <si>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</si>
  <si>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</si>
  <si>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</si>
  <si>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</si>
  <si>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</si>
  <si>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</si>
  <si>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</si>
  <si>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</si>
  <si>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</si>
  <si>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</si>
  <si>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</si>
  <si>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</si>
  <si>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</si>
  <si>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</si>
  <si>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</si>
  <si>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</si>
  <si>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</si>
  <si>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</si>
  <si>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</si>
  <si>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</si>
  <si>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</si>
  <si>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</si>
  <si>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</si>
  <si>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</si>
  <si>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</si>
  <si>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</si>
  <si>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</si>
  <si>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</si>
  <si>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</si>
  <si>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</si>
  <si>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</si>
  <si>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</si>
  <si>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</si>
  <si>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</si>
  <si>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</si>
  <si>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</si>
  <si>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</si>
  <si>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</si>
  <si>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</si>
  <si>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</si>
  <si>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</si>
  <si>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</si>
  <si>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</si>
  <si>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</si>
  <si>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</si>
  <si>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</si>
  <si>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</si>
  <si>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</si>
  <si>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</si>
  <si>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</si>
  <si>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</si>
  <si>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</si>
  <si>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</si>
  <si>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</si>
  <si>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</si>
  <si>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</si>
  <si>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</si>
  <si>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</si>
  <si>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</si>
  <si>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</si>
  <si>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</si>
  <si>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</si>
  <si>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</si>
  <si>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</si>
  <si>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</si>
  <si>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</si>
  <si>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</si>
  <si>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</si>
  <si>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</si>
  <si>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</si>
  <si>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</si>
  <si>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</si>
  <si>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</si>
  <si>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</si>
  <si>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</si>
  <si>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</si>
  <si>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</si>
  <si>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</si>
  <si>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</si>
  <si>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</si>
  <si>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</si>
  <si>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</si>
  <si>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</si>
  <si>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</si>
  <si>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</si>
  <si>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</si>
  <si>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</si>
  <si>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</si>
  <si>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</si>
  <si>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</si>
  <si>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</si>
  <si>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</si>
  <si>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</si>
  <si>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</si>
  <si>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</si>
  <si>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</si>
  <si>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</si>
  <si>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</si>
  <si>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</si>
  <si>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</si>
  <si>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</si>
  <si>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</si>
  <si>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</si>
  <si>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</si>
  <si>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</si>
  <si>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</si>
  <si>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</si>
  <si>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</si>
  <si>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</si>
  <si>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</si>
  <si>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</si>
  <si>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</si>
  <si>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</si>
  <si>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</si>
  <si>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</si>
  <si>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</si>
  <si>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</si>
  <si>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</si>
  <si>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</si>
  <si>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</si>
  <si>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</si>
  <si>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</si>
  <si>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</si>
  <si>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</si>
  <si>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</si>
  <si>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</si>
  <si>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</si>
  <si>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</si>
  <si>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</si>
  <si>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</si>
  <si>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</si>
  <si>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</si>
  <si>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</si>
  <si>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</si>
  <si>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</si>
  <si>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</si>
  <si>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</si>
  <si>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</si>
  <si>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</si>
  <si>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</si>
  <si>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</si>
  <si>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</si>
  <si>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</si>
  <si>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</si>
  <si>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</si>
  <si>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</si>
  <si>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</si>
  <si>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</si>
  <si>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</si>
  <si>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</si>
  <si>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</si>
  <si>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</si>
  <si>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</si>
  <si>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</si>
  <si>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</si>
  <si>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</si>
  <si>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</si>
  <si>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</si>
  <si>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</si>
  <si>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</si>
  <si>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</si>
  <si>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</si>
  <si>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</si>
  <si>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</si>
  <si>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</si>
  <si>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</si>
  <si>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</si>
  <si>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</si>
  <si>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</si>
  <si>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</si>
  <si>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</si>
  <si>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</si>
  <si>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</si>
  <si>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</si>
  <si>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</si>
  <si>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</si>
  <si>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</si>
  <si>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</si>
  <si>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</si>
  <si>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</si>
  <si>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</si>
  <si>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</si>
  <si>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</si>
  <si>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</si>
  <si>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</si>
  <si>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</si>
  <si>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</si>
  <si>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</si>
  <si>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</si>
  <si>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</si>
  <si>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</si>
  <si>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</si>
  <si>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</si>
  <si>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</si>
  <si>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</si>
  <si>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</si>
  <si>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</si>
  <si>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</si>
  <si>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</si>
  <si>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</si>
  <si>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</si>
  <si>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</si>
  <si>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</si>
  <si>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</si>
  <si>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</si>
  <si>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</si>
  <si>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</si>
  <si>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</si>
  <si>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</si>
  <si>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</si>
  <si>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</si>
  <si>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</si>
  <si>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</si>
  <si>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</si>
  <si>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</si>
  <si>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</si>
  <si>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</si>
  <si>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</si>
  <si>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</si>
  <si>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</si>
  <si>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</si>
  <si>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</si>
  <si>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</si>
  <si>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</si>
  <si>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</si>
  <si>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</si>
  <si>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</si>
  <si>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</si>
  <si>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</si>
  <si>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</si>
  <si>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</si>
  <si>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</si>
  <si>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</si>
  <si>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</si>
  <si>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</si>
  <si>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</si>
  <si>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</si>
  <si>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</si>
  <si>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</si>
  <si>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</si>
  <si>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</si>
  <si>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</si>
  <si>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</si>
  <si>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</si>
  <si>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</si>
  <si>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</si>
  <si>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</si>
  <si>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</si>
  <si>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</si>
  <si>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</si>
  <si>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</si>
  <si>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</si>
  <si>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</si>
  <si>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</si>
  <si>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</si>
  <si>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</si>
  <si>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</si>
  <si>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</si>
  <si>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</si>
  <si>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</si>
  <si>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</si>
  <si>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</si>
  <si>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</si>
  <si>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</si>
  <si>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</si>
  <si>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</si>
  <si>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</si>
  <si>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</si>
  <si>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</si>
  <si>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</si>
  <si>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</si>
  <si>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</si>
  <si>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</si>
  <si>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</si>
  <si>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</si>
  <si>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</si>
  <si>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</si>
  <si>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</si>
  <si>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</si>
  <si>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</si>
  <si>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</si>
  <si>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</si>
  <si>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</si>
  <si>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</si>
  <si>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</si>
  <si>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</si>
  <si>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</si>
  <si>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</si>
  <si>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</si>
  <si>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</si>
  <si>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</si>
  <si>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</si>
  <si>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</si>
  <si>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</si>
  <si>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</si>
  <si>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</si>
  <si>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</si>
  <si>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</si>
  <si>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</si>
  <si>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</si>
  <si>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</si>
  <si>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</si>
  <si>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</si>
  <si>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</si>
  <si>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</si>
  <si>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</si>
  <si>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</si>
  <si>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</si>
  <si>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</si>
  <si>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</si>
  <si>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</si>
  <si>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</si>
  <si>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</si>
  <si>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</si>
  <si>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</si>
  <si>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</si>
  <si>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</si>
  <si>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</si>
  <si>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</si>
  <si>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</si>
  <si>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</si>
  <si>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</si>
  <si>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</si>
  <si>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</si>
  <si>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</si>
  <si>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</si>
  <si>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</si>
  <si>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</si>
  <si>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</si>
  <si>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</si>
  <si>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</si>
  <si>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</si>
  <si>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</si>
  <si>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</si>
  <si>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</si>
  <si>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</si>
  <si>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</si>
  <si>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</si>
  <si>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</si>
  <si>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</si>
  <si>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</si>
  <si>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</si>
  <si>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</si>
  <si>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</si>
  <si>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</si>
  <si>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</si>
  <si>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</si>
  <si>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</si>
  <si>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</si>
  <si>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</si>
  <si>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</si>
  <si>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</si>
  <si>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</si>
  <si>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</si>
  <si>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</si>
  <si>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</si>
  <si>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</si>
  <si>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</si>
  <si>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</si>
  <si>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</si>
  <si>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</si>
  <si>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</si>
  <si>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</si>
  <si>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</si>
  <si>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</si>
  <si>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</si>
  <si>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</si>
  <si>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</si>
  <si>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</si>
  <si>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</si>
  <si>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</si>
  <si>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</si>
  <si>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</si>
  <si>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</si>
  <si>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</si>
  <si>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</si>
  <si>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</si>
  <si>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</si>
  <si>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</si>
  <si>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</si>
  <si>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</si>
  <si>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</si>
  <si>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</si>
  <si>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</si>
  <si>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</si>
  <si>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</si>
  <si>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</si>
  <si>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</si>
  <si>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</si>
  <si>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</si>
  <si>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</si>
  <si>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</si>
  <si>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</si>
  <si>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</si>
  <si>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</si>
  <si>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</si>
  <si>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</si>
  <si>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</si>
  <si>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</si>
  <si>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</si>
  <si>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</si>
  <si>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</si>
  <si>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</si>
  <si>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</si>
  <si>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</si>
  <si>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</si>
  <si>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</si>
  <si>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</si>
  <si>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</si>
  <si>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</si>
  <si>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</si>
  <si>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</si>
  <si>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</si>
  <si>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</si>
  <si>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</si>
  <si>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</si>
  <si>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</si>
  <si>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</si>
  <si>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</si>
  <si>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</si>
  <si>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</si>
  <si>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</si>
  <si>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</si>
  <si>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</si>
  <si>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</si>
  <si>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</si>
  <si>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</si>
  <si>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</si>
  <si>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</si>
  <si>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</si>
  <si>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</si>
  <si>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</si>
  <si>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</si>
  <si>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</si>
  <si>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</si>
  <si>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</si>
  <si>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</si>
  <si>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</si>
  <si>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</si>
  <si>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</si>
  <si>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</si>
  <si>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</si>
  <si>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</si>
  <si>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</si>
  <si>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</si>
  <si>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</si>
  <si>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</si>
  <si>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</si>
  <si>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</si>
  <si>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</si>
  <si>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</si>
  <si>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</si>
  <si>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</si>
  <si>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</si>
  <si>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</si>
  <si>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</si>
  <si>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</si>
  <si>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</si>
  <si>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</si>
  <si>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</si>
  <si>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</si>
  <si>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</si>
  <si>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</si>
  <si>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</si>
  <si>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</si>
  <si>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</si>
  <si>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</si>
  <si>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</si>
  <si>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</si>
  <si>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</si>
  <si>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</si>
  <si>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</si>
  <si>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</si>
  <si>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</si>
  <si>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</si>
  <si>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</si>
  <si>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</si>
  <si>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</si>
  <si>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</si>
  <si>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</si>
  <si>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</si>
  <si>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</si>
  <si>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</si>
  <si>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</si>
  <si>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</si>
  <si>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</si>
  <si>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</si>
  <si>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</si>
  <si>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</si>
  <si>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</si>
  <si>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</si>
  <si>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</si>
  <si>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</si>
  <si>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</si>
  <si>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</si>
  <si>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</si>
  <si>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</si>
  <si>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</si>
  <si>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</si>
  <si>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</si>
  <si>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</si>
  <si>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</si>
  <si>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</si>
  <si>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</si>
  <si>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</si>
  <si>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</si>
  <si>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</si>
  <si>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</si>
  <si>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</si>
  <si>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</si>
  <si>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</si>
  <si>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</si>
  <si>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</si>
  <si>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</si>
  <si>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</si>
  <si>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</si>
  <si>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</si>
  <si>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</si>
  <si>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</si>
  <si>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</si>
  <si>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</si>
  <si>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</si>
  <si>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</si>
  <si>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</si>
  <si>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</si>
  <si>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</si>
  <si>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</si>
  <si>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</si>
  <si>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</si>
  <si>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</si>
  <si>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</si>
  <si>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</si>
  <si>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</si>
  <si>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</si>
  <si>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</si>
  <si>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</si>
  <si>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</si>
  <si>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</si>
  <si>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</si>
  <si>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</si>
  <si>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</si>
  <si>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</si>
  <si>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</si>
  <si>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</si>
  <si>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</si>
  <si>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</si>
  <si>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</si>
  <si>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</si>
  <si>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</si>
  <si>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</si>
  <si>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</si>
  <si>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</si>
  <si>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</si>
  <si>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</si>
  <si>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</si>
  <si>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</si>
  <si>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</si>
  <si>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</si>
  <si>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</si>
  <si>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</si>
  <si>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</si>
  <si>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</si>
  <si>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</si>
  <si>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</si>
  <si>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</si>
  <si>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</si>
  <si>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</si>
  <si>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</si>
  <si>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</si>
  <si>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</si>
  <si>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</si>
  <si>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</si>
  <si>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</si>
  <si>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</si>
  <si>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</si>
  <si>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</si>
  <si>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</si>
  <si>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</si>
  <si>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</si>
  <si>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</si>
  <si>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</si>
  <si>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</si>
  <si>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</si>
  <si>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</si>
  <si>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</si>
  <si>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</si>
  <si>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</si>
  <si>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</si>
  <si>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</si>
  <si>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</si>
  <si>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</si>
  <si>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</si>
  <si>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</si>
  <si>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</si>
  <si>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</si>
  <si>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</si>
  <si>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</si>
  <si>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</si>
  <si>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</si>
  <si>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</si>
  <si>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</si>
  <si>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</si>
  <si>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</si>
  <si>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</si>
  <si>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</si>
  <si>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</si>
  <si>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</si>
  <si>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</si>
  <si>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</si>
  <si>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</si>
  <si>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</si>
  <si>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</si>
  <si>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</si>
  <si>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</si>
  <si>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</si>
  <si>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</si>
  <si>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</si>
  <si>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</si>
  <si>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</si>
  <si>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</si>
  <si>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</si>
  <si>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</si>
  <si>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</si>
  <si>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</si>
  <si>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</si>
  <si>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</si>
  <si>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</si>
  <si>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</si>
  <si>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</si>
  <si>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</si>
  <si>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</si>
  <si>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</si>
  <si>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</si>
  <si>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</si>
  <si>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</si>
  <si>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</si>
  <si>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</si>
  <si>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</si>
  <si>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</si>
  <si>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</si>
  <si>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</si>
  <si>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</si>
  <si>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</si>
  <si>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</si>
  <si>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</si>
  <si>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</si>
  <si>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</si>
  <si>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</si>
  <si>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</si>
  <si>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</si>
  <si>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</si>
  <si>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</si>
  <si>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</si>
  <si>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</si>
  <si>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</si>
  <si>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</si>
  <si>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</si>
  <si>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</si>
  <si>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</si>
  <si>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</si>
  <si>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</si>
  <si>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</si>
  <si>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</si>
  <si>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</si>
  <si>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</si>
  <si>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</si>
  <si>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</si>
  <si>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</si>
  <si>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</si>
  <si>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</si>
  <si>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</si>
  <si>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</si>
  <si>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</si>
  <si>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</si>
  <si>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</si>
  <si>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</si>
  <si>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</si>
  <si>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</si>
  <si>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</si>
  <si>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</si>
  <si>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</si>
  <si>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</si>
  <si>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</si>
  <si>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</si>
  <si>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</si>
  <si>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</si>
  <si>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</si>
  <si>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</si>
  <si>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</si>
  <si>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</si>
  <si>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</si>
  <si>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</si>
  <si>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</si>
  <si>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</si>
  <si>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</si>
  <si>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</si>
  <si>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</si>
  <si>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</si>
  <si>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</si>
  <si>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</si>
  <si>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</si>
  <si>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</si>
  <si>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</si>
  <si>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</si>
  <si>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</si>
  <si>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</si>
  <si>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</si>
  <si>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</si>
  <si>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</si>
  <si>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</si>
  <si>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</si>
  <si>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</si>
  <si>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</si>
  <si>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</si>
  <si>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</si>
  <si>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</si>
  <si>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</si>
  <si>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</si>
  <si>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</si>
  <si>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</si>
  <si>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</si>
  <si>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</si>
  <si>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</si>
  <si>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</si>
  <si>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</si>
  <si>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</si>
  <si>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</si>
  <si>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</si>
  <si>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</si>
  <si>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</si>
  <si>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</si>
  <si>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</si>
  <si>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</si>
  <si>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</si>
  <si>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</si>
  <si>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</si>
  <si>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</si>
  <si>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</si>
  <si>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</si>
  <si>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</si>
  <si>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</si>
  <si>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</si>
  <si>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</si>
  <si>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</si>
  <si>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</si>
  <si>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</si>
  <si>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</si>
  <si>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</si>
  <si>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</si>
  <si>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</si>
  <si>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</si>
  <si>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</si>
  <si>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</si>
  <si>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</si>
  <si>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</si>
  <si>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</si>
  <si>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</si>
  <si>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</si>
  <si>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</si>
  <si>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</si>
  <si>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</si>
  <si>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</si>
  <si>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</si>
  <si>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</si>
  <si>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</si>
  <si>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</si>
  <si>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</si>
  <si>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</si>
  <si>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</si>
  <si>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</si>
  <si>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</si>
  <si>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</si>
  <si>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</si>
  <si>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</si>
  <si>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</si>
  <si>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</si>
  <si>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</si>
  <si>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</si>
  <si>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</si>
  <si>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</si>
  <si>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</si>
  <si>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</si>
  <si>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</si>
  <si>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</si>
  <si>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</si>
  <si>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</si>
  <si>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</si>
  <si>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</si>
  <si>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</si>
  <si>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</si>
  <si>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</si>
  <si>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</si>
  <si>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</si>
  <si>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</si>
  <si>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</si>
  <si>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</si>
  <si>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</si>
  <si>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</si>
  <si>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</si>
  <si>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</si>
  <si>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</si>
  <si>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</si>
  <si>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</si>
  <si>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</si>
  <si>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</si>
  <si>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</si>
  <si>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</si>
  <si>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</si>
  <si>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</si>
  <si>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</si>
  <si>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</si>
  <si>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</si>
  <si>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</si>
  <si>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</si>
  <si>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</si>
  <si>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</si>
  <si>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</si>
  <si>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</si>
  <si>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</si>
  <si>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</si>
  <si>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</si>
  <si>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</si>
  <si>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</si>
  <si>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</si>
  <si>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</si>
  <si>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</si>
  <si>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</si>
  <si>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</si>
  <si>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</si>
  <si>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</si>
  <si>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</si>
  <si>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</si>
  <si>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</si>
  <si>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</si>
  <si>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</si>
  <si>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</si>
  <si>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</si>
  <si>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</si>
  <si>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</si>
  <si>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</si>
  <si>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</si>
  <si>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</si>
  <si>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</si>
  <si>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</si>
  <si>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</si>
  <si>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</si>
  <si>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</si>
  <si>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</si>
  <si>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</si>
  <si>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</si>
  <si>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</si>
  <si>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</si>
  <si>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</si>
  <si>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</si>
  <si>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</si>
  <si>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</si>
  <si>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</si>
  <si>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</si>
  <si>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</si>
  <si>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</si>
  <si>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</si>
  <si>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</si>
  <si>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</si>
  <si>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</si>
  <si>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</si>
  <si>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</si>
  <si>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</si>
  <si>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</si>
  <si>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</si>
  <si>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</si>
  <si>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</si>
  <si>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</si>
  <si>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</si>
  <si>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</si>
  <si>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</si>
  <si>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</si>
  <si>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</si>
  <si>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</si>
  <si>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</si>
  <si>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</si>
  <si>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</si>
  <si>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</si>
  <si>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</si>
  <si>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</si>
  <si>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</si>
  <si>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</si>
  <si>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</si>
  <si>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</si>
  <si>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</si>
  <si>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</si>
  <si>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</si>
  <si>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</si>
  <si>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</si>
  <si>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</si>
  <si>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</si>
  <si>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</si>
  <si>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</si>
  <si>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</si>
  <si>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</si>
  <si>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</si>
  <si>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</si>
  <si>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</si>
  <si>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</si>
  <si>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</si>
  <si>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</si>
  <si>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</si>
  <si>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</si>
  <si>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</si>
  <si>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</si>
  <si>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</si>
  <si>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</si>
  <si>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</si>
  <si>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</si>
  <si>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</si>
  <si>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</si>
  <si>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</si>
  <si>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</si>
  <si>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</si>
  <si>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</si>
  <si>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</si>
  <si>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</si>
  <si>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</si>
  <si>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</si>
  <si>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</si>
  <si>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</si>
  <si>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</si>
  <si>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</si>
  <si>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</si>
  <si>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</si>
  <si>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</si>
  <si>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</si>
  <si>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</si>
  <si>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</si>
  <si>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</si>
  <si>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</si>
  <si>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</si>
  <si>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</si>
  <si>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</si>
  <si>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</si>
  <si>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</si>
  <si>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</si>
  <si>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</si>
  <si>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</si>
  <si>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</si>
  <si>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</si>
  <si>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</si>
  <si>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</si>
  <si>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</si>
  <si>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</si>
  <si>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</si>
  <si>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</si>
  <si>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</si>
  <si>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</si>
  <si>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</si>
  <si>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</si>
  <si>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</si>
  <si>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</si>
  <si>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</si>
  <si>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</si>
  <si>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</si>
  <si>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</si>
  <si>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</si>
  <si>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</si>
  <si>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</si>
  <si>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</si>
  <si>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</si>
  <si>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</si>
  <si>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</si>
  <si>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</si>
  <si>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</si>
  <si>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</si>
  <si>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</si>
  <si>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</si>
  <si>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</si>
  <si>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</si>
  <si>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</si>
  <si>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</si>
  <si>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</si>
  <si>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</si>
  <si>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</si>
  <si>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</si>
  <si>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</si>
  <si>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</si>
  <si>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</si>
  <si>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</si>
  <si>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</si>
  <si>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</si>
  <si>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</si>
  <si>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</si>
  <si>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</si>
  <si>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</si>
  <si>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</si>
  <si>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</si>
  <si>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</si>
  <si>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</si>
  <si>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</si>
  <si>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</si>
  <si>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</si>
  <si>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</si>
  <si>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</si>
  <si>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</si>
  <si>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</si>
  <si>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</si>
  <si>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</si>
  <si>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</si>
  <si>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</si>
  <si>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</si>
  <si>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</si>
  <si>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</si>
  <si>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</si>
  <si>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</si>
  <si>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</si>
  <si>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</si>
  <si>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</si>
  <si>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</si>
  <si>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</si>
  <si>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</si>
  <si>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</si>
  <si>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</si>
  <si>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</si>
  <si>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</si>
  <si>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</si>
  <si>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</si>
  <si>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</si>
  <si>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</si>
  <si>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</si>
  <si>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</si>
  <si>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</si>
  <si>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</si>
  <si>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</si>
  <si>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</si>
  <si>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</si>
  <si>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</si>
  <si>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</si>
  <si>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</si>
  <si>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</si>
  <si>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</si>
  <si>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</si>
  <si>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</si>
  <si>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</si>
  <si>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</si>
  <si>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</si>
  <si>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</si>
  <si>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</si>
  <si>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</si>
  <si>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</si>
  <si>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</si>
  <si>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</si>
  <si>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</si>
  <si>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</si>
  <si>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</si>
  <si>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</si>
  <si>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</si>
  <si>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</si>
  <si>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</si>
  <si>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</si>
  <si>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</si>
  <si>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</si>
  <si>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</si>
  <si>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</si>
  <si>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</si>
  <si>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</si>
  <si>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</si>
  <si>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</si>
  <si>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</si>
  <si>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</si>
  <si>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</si>
  <si>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</si>
  <si>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</si>
  <si>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</si>
  <si>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</si>
  <si>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</si>
  <si>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</si>
  <si>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</si>
  <si>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</si>
  <si>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</si>
  <si>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</si>
  <si>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</si>
  <si>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</si>
  <si>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</si>
  <si>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</si>
  <si>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</si>
  <si>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</si>
  <si>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</si>
  <si>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</si>
  <si>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</si>
  <si>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</si>
  <si>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</si>
  <si>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</si>
  <si>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</si>
  <si>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</si>
  <si>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</si>
  <si>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</si>
  <si>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</si>
  <si>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</si>
  <si>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</si>
  <si>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</si>
  <si>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</si>
  <si>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</si>
  <si>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</si>
  <si>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</si>
  <si>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</si>
  <si>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</si>
  <si>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</si>
  <si>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</si>
  <si>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</si>
  <si>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</si>
  <si>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</si>
  <si>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</si>
  <si>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</si>
  <si>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</si>
  <si>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</si>
  <si>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</si>
  <si>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</si>
  <si>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</si>
  <si>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</si>
  <si>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</si>
  <si>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</si>
  <si>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</si>
  <si>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</si>
  <si>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</si>
  <si>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</si>
  <si>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</si>
  <si>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</si>
  <si>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</si>
  <si>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</si>
  <si>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</si>
  <si>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</si>
  <si>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</si>
  <si>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</si>
  <si>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</si>
  <si>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</si>
  <si>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</si>
  <si>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</si>
  <si>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</si>
  <si>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</si>
  <si>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</si>
  <si>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</si>
  <si>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</si>
  <si>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</si>
  <si>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</si>
  <si>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</si>
  <si>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</si>
  <si>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</si>
  <si>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</si>
  <si>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</si>
  <si>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</si>
  <si>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</si>
  <si>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</si>
  <si>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</si>
  <si>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</si>
  <si>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</si>
  <si>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</si>
  <si>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</si>
  <si>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</si>
  <si>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</si>
  <si>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</si>
  <si>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</si>
  <si>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</si>
  <si>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</si>
  <si>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</si>
  <si>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</si>
  <si>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</si>
  <si>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</si>
  <si>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</si>
  <si>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</si>
  <si>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</si>
  <si>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</si>
  <si>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</si>
  <si>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</si>
  <si>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</si>
  <si>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</si>
  <si>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</si>
  <si>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</si>
  <si>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</si>
  <si>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</si>
  <si>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</si>
  <si>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</si>
  <si>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</si>
  <si>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</si>
  <si>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</si>
  <si>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</si>
  <si>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</si>
  <si>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</si>
  <si>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</si>
  <si>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</si>
  <si>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</si>
  <si>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</si>
  <si>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</si>
  <si>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</si>
  <si>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</si>
  <si>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</si>
  <si>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</si>
  <si>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</si>
  <si>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</si>
  <si>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</si>
  <si>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</si>
  <si>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</si>
  <si>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</si>
  <si>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</si>
  <si>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</si>
  <si>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</si>
  <si>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</si>
  <si>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</si>
  <si>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</si>
  <si>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</si>
  <si>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</si>
  <si>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</si>
  <si>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</si>
  <si>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</si>
  <si>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</si>
  <si>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</si>
  <si>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</si>
  <si>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</si>
  <si>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</si>
  <si>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</si>
  <si>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</si>
  <si>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</si>
  <si>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</si>
  <si>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</si>
  <si>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</si>
  <si>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</si>
  <si>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</si>
  <si>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</si>
  <si>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</si>
  <si>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</si>
  <si>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</si>
  <si>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</si>
  <si>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</si>
  <si>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</si>
  <si>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</si>
  <si>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</si>
  <si>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</si>
  <si>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</si>
  <si>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</si>
  <si>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</si>
  <si>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</si>
  <si>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</si>
  <si>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</si>
  <si>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</si>
  <si>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</si>
  <si>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</si>
  <si>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</si>
  <si>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</si>
  <si>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</si>
  <si>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</si>
  <si>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</si>
  <si>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</si>
  <si>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</si>
  <si>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</si>
  <si>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</si>
  <si>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</si>
  <si>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</si>
  <si>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</si>
  <si>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</si>
  <si>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</si>
  <si>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</si>
  <si>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</si>
  <si>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</si>
  <si>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</si>
  <si>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</si>
  <si>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</si>
  <si>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</si>
  <si>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</si>
  <si>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</si>
  <si>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</si>
  <si>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</si>
  <si>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</si>
  <si>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</si>
  <si>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</si>
  <si>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</si>
  <si>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</si>
  <si>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</si>
  <si>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</si>
  <si>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</si>
  <si>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</si>
  <si>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</si>
  <si>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</si>
  <si>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</si>
  <si>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</si>
  <si>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</si>
  <si>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</si>
  <si>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</si>
  <si>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</si>
  <si>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</si>
  <si>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</si>
  <si>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</si>
  <si>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</si>
  <si>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</si>
  <si>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</si>
  <si>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</si>
  <si>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</si>
  <si>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</si>
  <si>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</si>
  <si>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</si>
  <si>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</si>
  <si>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</si>
  <si>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</si>
  <si>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</si>
  <si>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</si>
  <si>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</si>
  <si>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</si>
  <si>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</si>
  <si>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</si>
  <si>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</si>
  <si>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</si>
  <si>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</si>
  <si>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</si>
  <si>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</si>
  <si>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</si>
  <si>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</si>
  <si>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</si>
  <si>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</si>
  <si>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</si>
  <si>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</si>
  <si>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</si>
  <si>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</si>
  <si>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</si>
  <si>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</si>
  <si>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</si>
  <si>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</si>
  <si>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</si>
  <si>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</si>
  <si>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</si>
  <si>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</si>
  <si>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</si>
  <si>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</si>
  <si>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</si>
  <si>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</si>
  <si>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</si>
  <si>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</si>
  <si>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</si>
  <si>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</si>
  <si>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</si>
  <si>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</si>
  <si>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</si>
  <si>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</si>
  <si>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</si>
  <si>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</si>
  <si>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</si>
  <si>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</si>
  <si>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</si>
  <si>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</si>
  <si>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</si>
  <si>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</si>
  <si>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</si>
  <si>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</si>
  <si>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</si>
  <si>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</si>
  <si>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</si>
  <si>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</si>
  <si>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</si>
  <si>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</si>
  <si>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</si>
  <si>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</si>
  <si>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</si>
  <si>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</si>
  <si>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</si>
  <si>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</si>
  <si>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</si>
  <si>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</si>
  <si>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</si>
  <si>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</si>
  <si>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</si>
  <si>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</si>
  <si>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</si>
  <si>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</si>
  <si>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</si>
  <si>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</si>
  <si>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</si>
  <si>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</si>
  <si>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</si>
  <si>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</si>
  <si>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</si>
  <si>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</si>
  <si>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</si>
  <si>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</si>
  <si>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</si>
  <si>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</si>
  <si>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</si>
  <si>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</si>
  <si>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</si>
  <si>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</si>
  <si>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</si>
  <si>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</si>
  <si>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</si>
  <si>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</si>
  <si>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</si>
  <si>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</si>
  <si>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</si>
  <si>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</si>
  <si>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</si>
  <si>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</si>
  <si>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</si>
  <si>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</si>
  <si>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</si>
  <si>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</si>
  <si>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</si>
  <si>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</si>
  <si>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</si>
  <si>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</si>
  <si>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</si>
  <si>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</si>
  <si>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</si>
  <si>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</si>
  <si>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</si>
  <si>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</si>
  <si>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</si>
  <si>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</si>
  <si>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</si>
  <si>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</si>
  <si>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</si>
  <si>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</si>
  <si>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</si>
  <si>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</si>
  <si>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</si>
  <si>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</si>
  <si>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</si>
  <si>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</si>
  <si>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</si>
  <si>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</si>
  <si>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</si>
  <si>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</si>
  <si>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</si>
  <si>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</si>
  <si>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</si>
  <si>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</si>
  <si>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</si>
  <si>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</si>
  <si>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</si>
  <si>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</si>
  <si>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</si>
  <si>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</si>
  <si>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</si>
  <si>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</si>
  <si>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</si>
  <si>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</si>
  <si>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</si>
  <si>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</si>
  <si>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</si>
  <si>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</si>
  <si>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</si>
  <si>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</si>
  <si>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</si>
  <si>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</si>
  <si>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</si>
  <si>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</si>
  <si>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</si>
  <si>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</si>
  <si>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</si>
  <si>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</si>
  <si>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</si>
  <si>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</si>
  <si>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</si>
  <si>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</si>
  <si>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</si>
  <si>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</si>
  <si>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</si>
  <si>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</si>
  <si>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</si>
  <si>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</si>
  <si>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</si>
  <si>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</si>
  <si>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</si>
  <si>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</si>
  <si>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</si>
  <si>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</si>
  <si>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</si>
  <si>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</si>
  <si>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</si>
  <si>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</si>
  <si>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</si>
  <si>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</si>
  <si>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</si>
  <si>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</si>
  <si>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</si>
  <si>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</si>
  <si>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</si>
  <si>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</si>
  <si>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</si>
  <si>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</si>
  <si>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</si>
  <si>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</si>
  <si>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</si>
  <si>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</si>
  <si>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</si>
  <si>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</si>
  <si>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</si>
  <si>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</si>
  <si>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</si>
  <si>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</si>
  <si>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</si>
  <si>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</si>
  <si>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</si>
  <si>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</si>
  <si>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</si>
  <si>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</si>
  <si>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</si>
  <si>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</si>
  <si>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</si>
  <si>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</si>
  <si>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</si>
  <si>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</si>
  <si>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</si>
  <si>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</si>
  <si>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</si>
  <si>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</si>
  <si>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</si>
  <si>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</si>
  <si>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</si>
  <si>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</si>
  <si>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</si>
  <si>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</si>
  <si>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</si>
  <si>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</si>
  <si>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</si>
  <si>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</si>
  <si>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</si>
  <si>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</si>
  <si>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</si>
  <si>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</si>
  <si>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</si>
  <si>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</si>
  <si>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</si>
  <si>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</si>
  <si>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</si>
  <si>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</si>
  <si>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</si>
  <si>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</si>
  <si>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</si>
  <si>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</si>
  <si>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</si>
  <si>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</si>
  <si>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</si>
  <si>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</si>
  <si>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</si>
  <si>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</si>
  <si>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</si>
  <si>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</si>
  <si>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</si>
  <si>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</si>
  <si>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</si>
  <si>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</si>
  <si>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</si>
  <si>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</si>
  <si>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</si>
  <si>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</si>
  <si>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</si>
  <si>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</si>
  <si>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</si>
  <si>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</si>
  <si>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</si>
  <si>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</si>
  <si>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</si>
  <si>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</si>
  <si>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</si>
  <si>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</si>
  <si>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</si>
  <si>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</si>
  <si>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</si>
  <si>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</si>
  <si>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</si>
  <si>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</si>
  <si>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</si>
  <si>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</si>
  <si>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</si>
  <si>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</si>
  <si>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</si>
  <si>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</si>
  <si>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</si>
  <si>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</si>
  <si>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</si>
  <si>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</si>
  <si>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</si>
  <si>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</si>
  <si>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</si>
  <si>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</si>
  <si>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</si>
  <si>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</si>
  <si>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</si>
  <si>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</si>
  <si>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</si>
  <si>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</si>
  <si>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</si>
  <si>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</si>
  <si>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</si>
  <si>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</si>
  <si>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</si>
  <si>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</si>
  <si>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</si>
  <si>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</si>
  <si>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</si>
  <si>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</si>
  <si>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</si>
  <si>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</si>
  <si>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</si>
  <si>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</si>
  <si>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</si>
  <si>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</si>
  <si>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</si>
  <si>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</si>
  <si>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</si>
  <si>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</si>
  <si>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</si>
  <si>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</si>
  <si>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</si>
  <si>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</si>
  <si>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</si>
  <si>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</si>
  <si>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</si>
  <si>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</si>
  <si>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</si>
  <si>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</si>
  <si>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</si>
  <si>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</si>
  <si>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</si>
  <si>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</si>
  <si>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</si>
  <si>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</si>
  <si>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</si>
  <si>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</si>
  <si>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</si>
  <si>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</si>
  <si>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</si>
  <si>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</si>
  <si>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</si>
  <si>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</si>
  <si>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</si>
  <si>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</si>
  <si>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</si>
  <si>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</si>
  <si>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</si>
  <si>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</si>
  <si>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</si>
  <si>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</si>
  <si>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</si>
  <si>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</si>
  <si>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</si>
  <si>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</si>
  <si>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</si>
  <si>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</si>
  <si>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</si>
  <si>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</si>
  <si>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</si>
  <si>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</si>
  <si>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</si>
  <si>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</si>
  <si>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</si>
  <si>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</si>
  <si>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</si>
  <si>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</si>
  <si>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</si>
  <si>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</si>
  <si>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</si>
  <si>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</si>
  <si>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</si>
  <si>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</si>
  <si>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</si>
  <si>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</si>
  <si>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</si>
  <si>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</si>
  <si>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</si>
  <si>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</si>
  <si>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</si>
  <si>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</si>
  <si>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</si>
  <si>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</si>
  <si>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</si>
  <si>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</si>
  <si>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</si>
  <si>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</si>
  <si>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</si>
  <si>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</si>
  <si>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</si>
  <si>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</si>
  <si>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</si>
  <si>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</si>
  <si>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</si>
  <si>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</si>
  <si>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</si>
  <si>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</si>
  <si>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</si>
  <si>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</si>
  <si>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</si>
  <si>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</si>
  <si>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</si>
  <si>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</si>
  <si>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</si>
  <si>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</si>
  <si>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</si>
  <si>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</si>
  <si>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</si>
  <si>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</si>
  <si>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</si>
  <si>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</si>
  <si>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</si>
  <si>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</si>
  <si>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</si>
  <si>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</si>
  <si>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</si>
  <si>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</si>
  <si>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</si>
  <si>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</si>
  <si>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</si>
  <si>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</si>
  <si>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</si>
  <si>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</si>
  <si>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</si>
  <si>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</si>
  <si>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</si>
  <si>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</si>
  <si>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</si>
  <si>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</si>
  <si>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</si>
  <si>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</si>
  <si>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</si>
  <si>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</si>
  <si>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</si>
  <si>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</si>
  <si>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</si>
  <si>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</si>
  <si>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</si>
  <si>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</si>
  <si>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</si>
  <si>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</si>
  <si>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</si>
  <si>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</si>
  <si>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</si>
  <si>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</si>
  <si>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</si>
  <si>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</si>
  <si>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</si>
  <si>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</si>
  <si>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</si>
  <si>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</si>
  <si>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</si>
  <si>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</si>
  <si>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</si>
  <si>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</si>
  <si>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</si>
  <si>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</si>
  <si>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</si>
  <si>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</si>
  <si>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</si>
  <si>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</si>
  <si>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</si>
  <si>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</si>
  <si>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</si>
  <si>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</si>
  <si>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</si>
  <si>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</si>
  <si>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</si>
  <si>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</si>
  <si>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</si>
  <si>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</si>
  <si>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</si>
  <si>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</si>
  <si>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</si>
  <si>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</si>
  <si>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</si>
  <si>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</si>
  <si>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</si>
  <si>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</si>
  <si>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</si>
  <si>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</si>
  <si>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</si>
  <si>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</si>
  <si>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</si>
  <si>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</si>
  <si>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</si>
  <si>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</si>
  <si>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</si>
  <si>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</si>
  <si>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</si>
  <si>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</si>
  <si>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</si>
  <si>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</si>
  <si>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</si>
  <si>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</si>
  <si>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</si>
  <si>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</si>
  <si>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</si>
  <si>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</si>
  <si>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</si>
  <si>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</si>
  <si>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</si>
  <si>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</si>
  <si>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</si>
  <si>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</si>
  <si>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</si>
  <si>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</si>
  <si>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</si>
  <si>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</si>
  <si>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</si>
  <si>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</si>
  <si>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</si>
  <si>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</si>
  <si>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</si>
  <si>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</si>
  <si>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</si>
  <si>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</si>
  <si>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</si>
  <si>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</si>
  <si>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</si>
  <si>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</si>
  <si>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</si>
  <si>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</si>
  <si>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</si>
  <si>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</si>
  <si>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</si>
  <si>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</si>
  <si>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</si>
  <si>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</si>
  <si>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</si>
  <si>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</si>
  <si>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</si>
  <si>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</si>
  <si>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</si>
  <si>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</si>
  <si>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</si>
  <si>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</si>
  <si>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</si>
  <si>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</si>
  <si>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</si>
  <si>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</si>
  <si>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</si>
  <si>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</si>
  <si>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</si>
  <si>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</si>
  <si>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</si>
  <si>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</si>
  <si>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</si>
  <si>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</si>
  <si>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</si>
  <si>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</si>
  <si>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</si>
  <si>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</si>
  <si>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</si>
  <si>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</si>
  <si>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</si>
  <si>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</si>
  <si>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</si>
  <si>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</si>
  <si>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</si>
  <si>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</si>
  <si>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</si>
  <si>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</si>
  <si>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</si>
  <si>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</si>
  <si>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</si>
  <si>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</si>
  <si>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</si>
  <si>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</si>
  <si>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</si>
  <si>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</si>
  <si>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</si>
  <si>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</si>
  <si>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</si>
  <si>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</si>
  <si>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</si>
  <si>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</si>
  <si>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</si>
  <si>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</si>
  <si>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</si>
  <si>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</si>
  <si>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</si>
  <si>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</si>
  <si>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</si>
  <si>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</si>
  <si>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</si>
  <si>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</si>
  <si>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</si>
  <si>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</si>
  <si>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</si>
  <si>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</si>
  <si>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</si>
  <si>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</si>
  <si>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</si>
  <si>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</si>
  <si>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</si>
  <si>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</si>
  <si>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</si>
  <si>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</si>
  <si>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</si>
  <si>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</si>
  <si>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</si>
  <si>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</si>
  <si>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</si>
  <si>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</si>
  <si>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</si>
  <si>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</si>
  <si>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</si>
  <si>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</si>
  <si>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</si>
  <si>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</si>
  <si>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</si>
  <si>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</si>
  <si>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</si>
  <si>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</si>
  <si>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</si>
  <si>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</si>
  <si>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</si>
  <si>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</si>
  <si>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</si>
  <si>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</si>
  <si>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</si>
  <si>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</si>
  <si>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</si>
  <si>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</si>
  <si>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</si>
  <si>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</si>
  <si>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</si>
  <si>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</si>
  <si>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</si>
  <si>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</si>
  <si>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</si>
  <si>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</si>
  <si>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</si>
  <si>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</si>
  <si>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</si>
  <si>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</si>
  <si>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</si>
  <si>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</si>
  <si>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</si>
  <si>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</si>
  <si>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</si>
  <si>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</si>
  <si>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</si>
  <si>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</si>
  <si>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</si>
  <si>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</si>
  <si>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</si>
  <si>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</si>
  <si>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</si>
  <si>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</si>
  <si>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</si>
  <si>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</si>
  <si>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</si>
  <si>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</si>
  <si>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</si>
  <si>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</si>
  <si>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</si>
  <si>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</si>
  <si>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</si>
  <si>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</si>
  <si>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</si>
  <si>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</si>
  <si>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</si>
  <si>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</si>
  <si>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</si>
  <si>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</si>
  <si>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</si>
  <si>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</si>
  <si>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</si>
  <si>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</si>
  <si>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</si>
  <si>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</si>
  <si>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</si>
  <si>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</si>
  <si>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</si>
  <si>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</si>
  <si>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</si>
  <si>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</si>
  <si>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</si>
  <si>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</si>
  <si>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</si>
  <si>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</si>
  <si>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</si>
  <si>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</si>
  <si>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</si>
  <si>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</si>
  <si>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</si>
  <si>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</si>
  <si>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</si>
  <si>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</si>
  <si>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</si>
  <si>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</si>
  <si>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</si>
  <si>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</si>
  <si>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</si>
  <si>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</si>
  <si>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</si>
  <si>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</si>
  <si>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</si>
  <si>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</si>
  <si>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</si>
  <si>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</si>
  <si>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</si>
  <si>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</si>
  <si>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</si>
  <si>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</si>
  <si>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</si>
  <si>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</si>
  <si>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</si>
  <si>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</si>
  <si>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</si>
  <si>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</si>
  <si>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</si>
  <si>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</si>
  <si>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</si>
  <si>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</si>
  <si>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</si>
  <si>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</si>
  <si>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</si>
  <si>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</si>
  <si>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</si>
  <si>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</si>
  <si>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</si>
  <si>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</si>
  <si>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</si>
  <si>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</si>
  <si>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</si>
  <si>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</si>
  <si>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</si>
  <si>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</si>
  <si>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</si>
  <si>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</si>
  <si>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</si>
  <si>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</si>
  <si>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</si>
  <si>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</si>
  <si>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</si>
  <si>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</si>
  <si>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</si>
  <si>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</si>
  <si>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</si>
  <si>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</si>
  <si>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</si>
  <si>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</si>
  <si>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</si>
  <si>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</si>
  <si>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</si>
  <si>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</si>
  <si>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</si>
  <si>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</si>
  <si>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</si>
  <si>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</si>
  <si>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</si>
  <si>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</si>
  <si>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</si>
  <si>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</si>
  <si>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</si>
  <si>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</si>
  <si>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</si>
  <si>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</si>
  <si>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</si>
  <si>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</si>
  <si>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</si>
  <si>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</si>
  <si>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</si>
  <si>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</si>
  <si>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</si>
  <si>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</si>
  <si>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</si>
  <si>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</si>
  <si>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</si>
  <si>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</si>
  <si>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</si>
  <si>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</si>
  <si>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</si>
  <si>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</si>
  <si>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</si>
  <si>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</si>
  <si>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</si>
  <si>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</si>
  <si>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</si>
  <si>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</si>
  <si>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</si>
  <si>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</si>
  <si>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</si>
  <si>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</si>
  <si>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</si>
  <si>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</si>
  <si>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</si>
  <si>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</si>
  <si>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</si>
  <si>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</si>
  <si>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</si>
  <si>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</si>
  <si>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</si>
  <si>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</si>
  <si>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</si>
  <si>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</si>
  <si>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</si>
  <si>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</si>
  <si>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</si>
  <si>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</si>
  <si>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</si>
  <si>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</si>
  <si>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</si>
  <si>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</si>
  <si>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</si>
  <si>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</si>
  <si>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</si>
  <si>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</si>
  <si>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</si>
  <si>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</si>
  <si>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</si>
  <si>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</si>
  <si>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</si>
  <si>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</si>
  <si>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</si>
  <si>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</si>
  <si>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</si>
  <si>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</si>
  <si>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</si>
  <si>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</si>
  <si>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</si>
  <si>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</si>
  <si>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</si>
  <si>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</si>
  <si>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</si>
  <si>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</si>
  <si>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</si>
  <si>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</si>
  <si>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</si>
  <si>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</si>
  <si>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</si>
  <si>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</si>
  <si>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</si>
  <si>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</si>
  <si>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</si>
  <si>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</si>
  <si>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</si>
  <si>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</si>
  <si>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</si>
  <si>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</si>
  <si>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</si>
  <si>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</si>
  <si>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</si>
  <si>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</si>
  <si>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</si>
  <si>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</si>
  <si>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</si>
  <si>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</si>
  <si>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</si>
  <si>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</si>
  <si>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</si>
  <si>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</si>
  <si>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</si>
  <si>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</si>
  <si>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</si>
  <si>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</si>
  <si>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</si>
  <si>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</si>
  <si>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</si>
  <si>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</si>
  <si>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</si>
  <si>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</si>
  <si>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</si>
  <si>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</si>
  <si>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</si>
  <si>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</si>
  <si>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</si>
  <si>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</si>
  <si>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</si>
  <si>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</si>
  <si>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</si>
  <si>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</si>
  <si>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</si>
  <si>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</si>
  <si>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</si>
  <si>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</si>
  <si>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</si>
  <si>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</si>
  <si>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</si>
  <si>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</si>
  <si>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</si>
  <si>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</si>
  <si>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</si>
  <si>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</si>
  <si>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</si>
  <si>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</si>
  <si>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</si>
  <si>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</si>
  <si>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</si>
  <si>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</si>
  <si>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</si>
  <si>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</si>
  <si>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</si>
  <si>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</si>
  <si>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</si>
  <si>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</si>
  <si>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</si>
  <si>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</si>
  <si>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</si>
  <si>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</si>
  <si>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</si>
  <si>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</si>
  <si>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</si>
  <si>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</si>
  <si>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</si>
  <si>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</si>
  <si>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</si>
  <si>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</si>
  <si>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</si>
  <si>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</si>
  <si>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</si>
  <si>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</si>
  <si>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</si>
  <si>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</si>
  <si>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</si>
  <si>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</si>
  <si>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</si>
  <si>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</si>
  <si>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</si>
  <si>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</si>
  <si>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</si>
  <si>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</si>
  <si>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</si>
  <si>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</si>
  <si>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</si>
  <si>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</si>
  <si>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</si>
  <si>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</si>
  <si>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</si>
  <si>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</si>
  <si>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</si>
  <si>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</si>
  <si>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</si>
  <si>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</si>
  <si>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</si>
  <si>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</si>
  <si>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</si>
  <si>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</si>
  <si>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</si>
  <si>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</si>
  <si>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</si>
  <si>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</si>
  <si>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</si>
  <si>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</si>
  <si>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</si>
  <si>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</si>
  <si>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</si>
  <si>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</si>
  <si>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</si>
  <si>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</si>
  <si>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</si>
  <si>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</si>
  <si>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</si>
  <si>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</si>
  <si>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</si>
  <si>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</si>
  <si>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</si>
  <si>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</si>
  <si>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</si>
  <si>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</si>
  <si>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</si>
  <si>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</si>
  <si>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</si>
  <si>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</si>
  <si>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</si>
  <si>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</si>
  <si>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</si>
  <si>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</si>
  <si>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</si>
  <si>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</si>
  <si>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</si>
  <si>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</si>
  <si>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</si>
  <si>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</si>
  <si>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</si>
  <si>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</si>
  <si>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</si>
  <si>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</si>
  <si>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</si>
  <si>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</si>
  <si>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</si>
  <si>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</si>
  <si>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</si>
  <si>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</si>
  <si>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</si>
  <si>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</si>
  <si>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</si>
  <si>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</si>
  <si>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</si>
  <si>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</si>
  <si>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</si>
  <si>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</si>
  <si>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</si>
  <si>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</si>
  <si>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</si>
  <si>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</si>
  <si>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</si>
  <si>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</si>
  <si>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</si>
  <si>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</si>
  <si>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</si>
  <si>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</si>
  <si>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</si>
  <si>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</si>
  <si>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</si>
  <si>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</si>
  <si>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</si>
  <si>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</si>
  <si>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</si>
  <si>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</si>
  <si>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</si>
  <si>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</si>
  <si>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</si>
  <si>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</si>
  <si>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</si>
  <si>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</si>
  <si>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</si>
  <si>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</si>
  <si>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</si>
  <si>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</si>
  <si>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</si>
  <si>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</si>
  <si>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</si>
  <si>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</si>
  <si>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</si>
  <si>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</si>
  <si>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</si>
  <si>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</si>
  <si>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</si>
  <si>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</si>
  <si>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</si>
  <si>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</si>
  <si>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</si>
  <si>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</si>
  <si>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</si>
  <si>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</si>
  <si>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</si>
  <si>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</si>
  <si>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</si>
  <si>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</si>
  <si>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</si>
  <si>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</si>
  <si>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</si>
  <si>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</si>
  <si>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</si>
  <si>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</si>
  <si>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</si>
  <si>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</si>
  <si>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</si>
  <si>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</si>
  <si>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</si>
  <si>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</si>
  <si>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</si>
  <si>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</si>
  <si>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</si>
  <si>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</si>
  <si>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</si>
  <si>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</si>
  <si>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</si>
  <si>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</si>
  <si>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</si>
  <si>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</si>
  <si>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</si>
  <si>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</si>
  <si>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</si>
  <si>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</si>
  <si>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</si>
  <si>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</si>
  <si>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</si>
  <si>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</si>
  <si>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</si>
  <si>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</si>
  <si>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</si>
  <si>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</si>
  <si>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</si>
  <si>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</si>
  <si>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</si>
  <si>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</si>
  <si>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</si>
  <si>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</si>
  <si>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</si>
  <si>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</si>
  <si>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</si>
  <si>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</si>
  <si>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</si>
  <si>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</si>
  <si>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</si>
  <si>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</si>
  <si>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</si>
  <si>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</si>
  <si>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</si>
  <si>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</si>
  <si>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</si>
  <si>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</si>
  <si>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</si>
  <si>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</si>
  <si>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</si>
  <si>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</si>
  <si>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</si>
  <si>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</si>
  <si>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</si>
  <si>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</si>
  <si>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</si>
  <si>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</si>
  <si>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</si>
  <si>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</si>
  <si>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</si>
  <si>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</si>
  <si>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</si>
  <si>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</si>
  <si>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</si>
  <si>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</si>
  <si>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</si>
  <si>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</si>
  <si>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</si>
  <si>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</si>
  <si>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</si>
  <si>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</si>
  <si>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</si>
  <si>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</si>
  <si>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</si>
  <si>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</si>
  <si>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</si>
  <si>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</si>
  <si>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</si>
  <si>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</si>
  <si>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</si>
  <si>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</si>
  <si>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</si>
  <si>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</si>
  <si>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</si>
  <si>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</si>
  <si>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</si>
  <si>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</si>
  <si>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</si>
  <si>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</si>
  <si>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</si>
  <si>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</si>
  <si>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</si>
  <si>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</si>
  <si>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</si>
  <si>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</si>
  <si>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</si>
  <si>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</si>
  <si>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</si>
  <si>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</si>
  <si>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</si>
  <si>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</si>
  <si>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</si>
  <si>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</si>
  <si>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</si>
  <si>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</si>
  <si>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</si>
  <si>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</si>
  <si>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</si>
  <si>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</si>
  <si>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</si>
  <si>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</si>
  <si>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</si>
  <si>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</si>
  <si>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</si>
  <si>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</si>
  <si>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</si>
  <si>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</si>
  <si>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</si>
  <si>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</si>
  <si>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</si>
  <si>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</si>
  <si>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</si>
  <si>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</si>
  <si>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</si>
  <si>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</si>
  <si>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</si>
  <si>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</si>
  <si>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</si>
  <si>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</si>
  <si>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</si>
  <si>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</si>
  <si>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</si>
  <si>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</si>
  <si>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</si>
  <si>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</si>
  <si>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</si>
  <si>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</si>
  <si>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</si>
  <si>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</si>
  <si>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</si>
  <si>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</si>
  <si>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</si>
  <si>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</si>
  <si>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</si>
  <si>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</si>
  <si>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</si>
  <si>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</si>
  <si>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</si>
  <si>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</si>
  <si>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</si>
  <si>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</si>
  <si>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</si>
  <si>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</si>
  <si>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</si>
  <si>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</si>
  <si>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</si>
  <si>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</si>
  <si>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</si>
  <si>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</si>
  <si>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</si>
  <si>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</si>
  <si>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</si>
  <si>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</si>
  <si>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</si>
  <si>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</si>
  <si>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</si>
  <si>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</si>
  <si>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</si>
  <si>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</si>
  <si>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</si>
  <si>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</si>
  <si>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</si>
  <si>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</si>
  <si>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</si>
  <si>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</si>
  <si>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</si>
  <si>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</si>
  <si>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</si>
  <si>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</si>
  <si>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</si>
  <si>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</si>
  <si>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</si>
  <si>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</si>
  <si>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</si>
  <si>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</si>
  <si>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</si>
  <si>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</si>
  <si>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</si>
  <si>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</si>
  <si>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</si>
  <si>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</si>
  <si>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</si>
  <si>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</si>
  <si>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</si>
  <si>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</si>
  <si>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</si>
  <si>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</si>
  <si>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</si>
  <si>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</si>
  <si>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</si>
  <si>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</si>
  <si>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</si>
  <si>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</si>
  <si>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</si>
  <si>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</si>
  <si>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</si>
  <si>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</si>
  <si>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</si>
  <si>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</si>
  <si>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</si>
  <si>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</si>
  <si>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</si>
  <si>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</si>
  <si>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</si>
  <si>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</si>
  <si>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</si>
  <si>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</si>
  <si>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</si>
  <si>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</si>
  <si>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</si>
  <si>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</si>
  <si>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</si>
  <si>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</si>
  <si>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</si>
  <si>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</si>
  <si>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</si>
  <si>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</si>
  <si>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</si>
  <si>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</si>
  <si>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</si>
  <si>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</si>
  <si>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</si>
  <si>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</si>
  <si>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</si>
  <si>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</si>
  <si>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</si>
  <si>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</si>
  <si>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</si>
  <si>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</si>
  <si>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</si>
  <si>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</si>
  <si>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</si>
  <si>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</si>
  <si>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</si>
  <si>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</si>
  <si>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</si>
  <si>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</si>
  <si>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</si>
  <si>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</si>
  <si>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</si>
  <si>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</si>
  <si>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</si>
  <si>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</si>
  <si>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</si>
  <si>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</si>
  <si>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</si>
  <si>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</si>
  <si>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</si>
  <si>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</si>
  <si>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</si>
  <si>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</si>
  <si>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</si>
  <si>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</si>
  <si>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</si>
  <si>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</si>
  <si>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</si>
  <si>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</si>
  <si>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</si>
  <si>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</si>
  <si>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</si>
  <si>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</si>
  <si>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</si>
  <si>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</si>
  <si>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</si>
  <si>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</si>
  <si>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</si>
  <si>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</si>
  <si>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</si>
  <si>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</si>
  <si>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</si>
  <si>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</si>
  <si>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</si>
  <si>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</si>
  <si>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</si>
  <si>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</si>
  <si>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</si>
  <si>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</si>
  <si>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</si>
  <si>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</si>
  <si>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</si>
  <si>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</si>
  <si>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</si>
  <si>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</si>
  <si>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</si>
  <si>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</si>
  <si>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</si>
  <si>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</si>
  <si>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</si>
  <si>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</si>
  <si>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</si>
  <si>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</si>
  <si>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</si>
  <si>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</si>
  <si>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</si>
  <si>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</si>
  <si>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</si>
  <si>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</si>
  <si>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</si>
  <si>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</si>
  <si>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</si>
  <si>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</si>
  <si>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</si>
  <si>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</si>
  <si>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</si>
  <si>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</si>
  <si>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</si>
  <si>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</si>
  <si>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</si>
  <si>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</si>
  <si>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</si>
  <si>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</si>
  <si>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</si>
  <si>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</si>
  <si>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</si>
  <si>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</si>
  <si>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</si>
  <si>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</si>
  <si>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</si>
  <si>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</si>
  <si>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</si>
  <si>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</si>
  <si>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</si>
  <si>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</si>
  <si>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</si>
  <si>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</si>
  <si>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</si>
  <si>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</si>
  <si>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</si>
  <si>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</si>
  <si>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</si>
  <si>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</si>
  <si>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</si>
  <si>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</si>
  <si>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</si>
  <si>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</si>
  <si>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</si>
  <si>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</si>
  <si>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</si>
  <si>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</si>
  <si>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</si>
  <si>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</si>
  <si>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</si>
  <si>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</si>
  <si>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</si>
  <si>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</si>
  <si>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</si>
  <si>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</si>
  <si>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</si>
  <si>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</si>
  <si>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</si>
  <si>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</si>
  <si>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</si>
  <si>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</si>
  <si>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</si>
  <si>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</si>
  <si>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</si>
  <si>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</si>
  <si>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</si>
  <si>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</si>
  <si>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</si>
  <si>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</si>
  <si>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</si>
  <si>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</si>
  <si>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</si>
  <si>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</si>
  <si>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</si>
  <si>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</si>
  <si>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</si>
  <si>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</si>
  <si>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</si>
  <si>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</si>
  <si>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</si>
  <si>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</si>
  <si>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</si>
  <si>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</si>
  <si>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</si>
  <si>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</si>
  <si>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</si>
  <si>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</si>
  <si>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</si>
  <si>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</si>
  <si>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</si>
  <si>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</si>
  <si>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</si>
  <si>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</si>
  <si>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</si>
  <si>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</si>
  <si>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</si>
  <si>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</si>
  <si>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</si>
  <si>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</si>
  <si>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</si>
  <si>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</si>
  <si>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</si>
  <si>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</si>
  <si>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</si>
  <si>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</si>
  <si>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</si>
  <si>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</si>
  <si>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</si>
  <si>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</si>
  <si>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</si>
  <si>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</si>
  <si>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</si>
  <si>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</si>
  <si>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</si>
  <si>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</si>
  <si>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</si>
  <si>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</si>
  <si>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</si>
  <si>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</si>
  <si>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</si>
  <si>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</si>
  <si>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</si>
  <si>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</si>
  <si>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</si>
  <si>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</si>
  <si>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</si>
  <si>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</si>
  <si>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</si>
  <si>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</si>
  <si>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</si>
  <si>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</si>
  <si>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</si>
  <si>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</si>
  <si>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</si>
  <si>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</si>
  <si>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</si>
  <si>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</si>
  <si>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</si>
  <si>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</si>
  <si>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</si>
  <si>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</si>
  <si>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</si>
  <si>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</si>
  <si>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</si>
  <si>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</si>
  <si>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</si>
  <si>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</si>
  <si>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</si>
  <si>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</si>
  <si>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</si>
  <si>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</si>
  <si>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</si>
  <si>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</si>
  <si>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</si>
  <si>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</si>
  <si>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</si>
  <si>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</si>
  <si>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</si>
  <si>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</si>
  <si>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</si>
  <si>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</si>
  <si>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</si>
  <si>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</si>
  <si>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</si>
  <si>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</si>
  <si>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</si>
  <si>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</si>
  <si>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</si>
  <si>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</si>
  <si>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</si>
  <si>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</si>
  <si>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</si>
  <si>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</si>
  <si>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</si>
  <si>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</si>
  <si>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</si>
  <si>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</si>
  <si>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</si>
  <si>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</si>
  <si>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</si>
  <si>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</si>
  <si>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</si>
  <si>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</si>
  <si>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</si>
  <si>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</si>
  <si>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</si>
  <si>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</si>
  <si>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</si>
  <si>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</si>
  <si>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</si>
  <si>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</si>
  <si>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</si>
  <si>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</si>
  <si>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</si>
  <si>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</si>
  <si>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</si>
  <si>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</si>
  <si>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</si>
  <si>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</si>
  <si>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</si>
  <si>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</si>
  <si>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</si>
  <si>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</si>
  <si>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</si>
  <si>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</si>
  <si>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</si>
  <si>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</si>
  <si>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</si>
  <si>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</si>
  <si>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</si>
  <si>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</si>
  <si>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</si>
  <si>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</si>
  <si>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</si>
  <si>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</si>
  <si>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</si>
  <si>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</si>
  <si>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</si>
  <si>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</si>
  <si>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</si>
  <si>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</si>
  <si>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</si>
  <si>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</si>
  <si>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</si>
  <si>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</si>
  <si>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</si>
  <si>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</si>
  <si>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</si>
  <si>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</si>
  <si>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</si>
  <si>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</si>
  <si>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</si>
  <si>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</si>
  <si>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</si>
  <si>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</si>
  <si>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</si>
  <si>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</si>
  <si>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</si>
  <si>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</si>
  <si>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</si>
  <si>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</si>
  <si>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</si>
  <si>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</si>
  <si>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</si>
  <si>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</si>
  <si>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</si>
  <si>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</si>
  <si>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</si>
  <si>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</si>
  <si>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</si>
  <si>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</si>
  <si>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</si>
  <si>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</si>
  <si>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</si>
  <si>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</si>
  <si>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</si>
  <si>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</si>
  <si>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</si>
  <si>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</si>
  <si>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</si>
  <si>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</si>
  <si>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</si>
  <si>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</si>
  <si>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</si>
  <si>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</si>
  <si>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</si>
  <si>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</si>
  <si>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</si>
  <si>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</si>
  <si>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</si>
  <si>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</si>
  <si>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</si>
  <si>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</si>
  <si>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</si>
  <si>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</si>
  <si>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</si>
  <si>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</si>
  <si>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</si>
  <si>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</si>
  <si>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</si>
  <si>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</si>
  <si>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</si>
  <si>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</si>
  <si>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</si>
  <si>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</si>
  <si>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</si>
  <si>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</si>
  <si>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</si>
  <si>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</si>
  <si>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</si>
  <si>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</si>
  <si>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</si>
  <si>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</si>
  <si>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</si>
  <si>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</si>
  <si>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</si>
  <si>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</si>
  <si>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</si>
  <si>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</si>
  <si>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</si>
  <si>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</si>
  <si>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</si>
  <si>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</si>
  <si>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</si>
  <si>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</si>
  <si>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</si>
  <si>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</si>
  <si>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</si>
  <si>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</si>
  <si>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</si>
  <si>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</si>
  <si>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</si>
  <si>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</si>
  <si>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</si>
  <si>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</si>
  <si>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</si>
  <si>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</si>
  <si>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</si>
  <si>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</si>
  <si>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</si>
  <si>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</si>
  <si>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</si>
  <si>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</si>
  <si>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</si>
  <si>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</si>
  <si>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</si>
  <si>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</si>
  <si>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</si>
  <si>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</si>
  <si>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</si>
  <si>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</si>
  <si>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</si>
  <si>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</si>
  <si>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</si>
  <si>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</si>
  <si>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</si>
  <si>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</si>
  <si>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</si>
  <si>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</si>
  <si>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</si>
  <si>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</si>
  <si>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</si>
  <si>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</si>
  <si>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</si>
  <si>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</si>
  <si>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</si>
  <si>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</si>
  <si>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</si>
  <si>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</si>
  <si>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</si>
  <si>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</si>
  <si>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</si>
  <si>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</si>
  <si>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</si>
  <si>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</si>
  <si>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</si>
  <si>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</si>
  <si>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</si>
  <si>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</si>
  <si>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</si>
  <si>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</si>
  <si>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</si>
  <si>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</si>
  <si>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</si>
  <si>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</si>
  <si>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</si>
  <si>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</si>
  <si>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</si>
  <si>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</si>
  <si>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</si>
  <si>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</si>
  <si>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</si>
  <si>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</si>
  <si>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</si>
  <si>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</si>
  <si>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</si>
  <si>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</si>
  <si>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</si>
  <si>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</si>
  <si>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</si>
  <si>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</si>
  <si>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</si>
  <si>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</si>
  <si>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</si>
  <si>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</si>
  <si>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</si>
  <si>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</si>
  <si>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</si>
  <si>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</si>
  <si>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</si>
  <si>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</si>
  <si>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</si>
  <si>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</si>
  <si>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</si>
  <si>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</si>
  <si>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</si>
  <si>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</si>
  <si>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</si>
  <si>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</si>
  <si>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</si>
  <si>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</si>
  <si>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</si>
  <si>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</si>
  <si>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</si>
  <si>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</si>
  <si>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</si>
  <si>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</si>
  <si>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</si>
  <si>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</si>
  <si>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</si>
  <si>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</si>
  <si>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</si>
  <si>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</si>
  <si>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</si>
  <si>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</si>
  <si>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</si>
  <si>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</si>
  <si>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</si>
  <si>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</si>
  <si>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</si>
  <si>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</si>
  <si>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</si>
  <si>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</si>
  <si>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</si>
  <si>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</si>
  <si>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</si>
  <si>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</si>
  <si>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</si>
  <si>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</si>
  <si>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</si>
  <si>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</si>
  <si>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</si>
  <si>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</si>
  <si>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</si>
  <si>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</si>
  <si>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</si>
  <si>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</si>
  <si>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</si>
  <si>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</si>
  <si>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</si>
  <si>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</si>
  <si>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</si>
  <si>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</si>
  <si>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</si>
  <si>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</si>
  <si>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</si>
  <si>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</si>
  <si>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</si>
  <si>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</si>
  <si>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</si>
  <si>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</si>
  <si>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</si>
  <si>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</si>
  <si>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</si>
  <si>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</si>
  <si>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</si>
  <si>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</si>
  <si>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</si>
  <si>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</si>
  <si>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</si>
  <si>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</si>
  <si>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</si>
  <si>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</si>
  <si>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</si>
  <si>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</si>
  <si>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</si>
  <si>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</si>
  <si>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</si>
  <si>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</si>
  <si>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</si>
  <si>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</si>
  <si>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</si>
  <si>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</si>
  <si>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</si>
  <si>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</si>
  <si>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</si>
  <si>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</si>
  <si>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</si>
  <si>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</si>
  <si>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</si>
  <si>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</si>
  <si>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</si>
  <si>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</si>
  <si>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</si>
  <si>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</si>
  <si>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</si>
  <si>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</si>
  <si>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</si>
  <si>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</si>
  <si>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</si>
  <si>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</si>
  <si>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</si>
  <si>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</si>
  <si>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</si>
  <si>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</si>
  <si>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</si>
  <si>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</si>
  <si>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</si>
  <si>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</si>
  <si>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</si>
  <si>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</si>
  <si>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</si>
  <si>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</si>
  <si>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</si>
  <si>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</si>
  <si>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</si>
  <si>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</si>
  <si>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</si>
  <si>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</si>
  <si>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</si>
  <si>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</si>
  <si>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</si>
  <si>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</si>
  <si>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</si>
  <si>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</si>
  <si>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</si>
  <si>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</si>
  <si>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</si>
  <si>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</si>
  <si>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</si>
  <si>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</si>
  <si>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</si>
  <si>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</si>
  <si>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</si>
  <si>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</si>
  <si>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</si>
  <si>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</si>
  <si>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</si>
  <si>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</si>
  <si>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</si>
  <si>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</si>
  <si>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</si>
  <si>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</si>
  <si>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</si>
  <si>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</si>
  <si>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</si>
  <si>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</si>
  <si>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</si>
  <si>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</si>
  <si>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</si>
  <si>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</si>
  <si>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</si>
  <si>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</si>
  <si>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</si>
  <si>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</si>
  <si>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</si>
  <si>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</si>
  <si>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</si>
  <si>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</si>
  <si>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</si>
  <si>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</si>
  <si>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</si>
  <si>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</si>
  <si>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</si>
  <si>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</si>
  <si>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</si>
  <si>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</si>
  <si>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</si>
  <si>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</si>
  <si>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</si>
  <si>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</si>
  <si>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</si>
  <si>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</si>
  <si>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</si>
  <si>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</si>
  <si>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</si>
  <si>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</si>
  <si>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</si>
  <si>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</si>
  <si>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</si>
  <si>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</si>
  <si>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</si>
  <si>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</si>
  <si>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</si>
  <si>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</si>
  <si>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</si>
  <si>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</si>
  <si>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</si>
  <si>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</si>
  <si>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</si>
  <si>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</si>
  <si>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</si>
  <si>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</si>
  <si>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</si>
  <si>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</si>
  <si>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</si>
  <si>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</si>
  <si>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</si>
  <si>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</si>
  <si>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</si>
  <si>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</si>
  <si>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</si>
  <si>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</si>
  <si>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</si>
  <si>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</si>
  <si>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</si>
  <si>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</si>
  <si>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</si>
  <si>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</si>
  <si>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</si>
  <si>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</si>
  <si>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</si>
  <si>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</si>
  <si>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</si>
  <si>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</si>
  <si>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</si>
  <si>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</si>
  <si>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</si>
  <si>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</si>
  <si>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</si>
  <si>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</si>
  <si>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</si>
  <si>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</si>
  <si>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</si>
  <si>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</si>
  <si>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</si>
  <si>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</si>
  <si>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</si>
  <si>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</si>
  <si>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</si>
  <si>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</si>
  <si>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</si>
  <si>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</si>
  <si>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</si>
  <si>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</si>
  <si>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</si>
  <si>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</si>
  <si>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</si>
  <si>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</si>
  <si>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</si>
  <si>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</si>
  <si>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</si>
  <si>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</si>
  <si>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</si>
  <si>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</si>
  <si>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</si>
  <si>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</si>
  <si>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</si>
  <si>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</si>
  <si>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</si>
  <si>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</si>
  <si>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</si>
  <si>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</si>
  <si>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</si>
  <si>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</si>
  <si>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</si>
  <si>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</si>
  <si>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</si>
  <si>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</si>
  <si>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</si>
  <si>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</si>
  <si>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</si>
  <si>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</si>
  <si>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</si>
  <si>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</si>
  <si>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</si>
  <si>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</si>
  <si>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</si>
  <si>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</si>
  <si>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</si>
  <si>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</si>
  <si>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</si>
  <si>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</si>
  <si>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</si>
  <si>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</si>
  <si>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</si>
  <si>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</si>
  <si>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</si>
  <si>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</si>
  <si>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</si>
  <si>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</si>
  <si>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</si>
  <si>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</si>
  <si>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</si>
  <si>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</si>
  <si>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</si>
  <si>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</si>
  <si>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</si>
  <si>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</si>
  <si>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</si>
  <si>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</si>
  <si>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</si>
  <si>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</si>
  <si>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</si>
  <si>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</si>
  <si>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</si>
  <si>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</si>
  <si>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</si>
  <si>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</si>
  <si>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</si>
  <si>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</si>
  <si>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</si>
  <si>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</si>
  <si>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</si>
  <si>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</si>
  <si>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</si>
  <si>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</si>
  <si>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</si>
  <si>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</si>
  <si>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</si>
  <si>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</si>
  <si>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</si>
  <si>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</si>
  <si>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</si>
  <si>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</si>
  <si>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</si>
  <si>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</si>
  <si>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</si>
  <si>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</si>
  <si>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</si>
  <si>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</si>
  <si>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</si>
  <si>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</si>
  <si>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</si>
  <si>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</si>
  <si>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</si>
  <si>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</si>
  <si>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</si>
  <si>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</si>
  <si>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</si>
  <si>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</si>
  <si>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</si>
  <si>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</si>
  <si>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</si>
  <si>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</si>
  <si>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</si>
  <si>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</si>
  <si>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</si>
  <si>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</si>
  <si>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</si>
  <si>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</si>
  <si>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</si>
  <si>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</si>
  <si>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</si>
  <si>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</si>
  <si>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</si>
  <si>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</si>
  <si>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</si>
  <si>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</si>
  <si>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</si>
  <si>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</si>
  <si>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</si>
  <si>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</si>
  <si>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</si>
  <si>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</si>
  <si>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</si>
  <si>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</si>
  <si>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</si>
  <si>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</si>
  <si>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</si>
  <si>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</si>
  <si>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</si>
  <si>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</si>
  <si>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</si>
  <si>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</si>
  <si>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</si>
  <si>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</si>
  <si>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</si>
  <si>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</si>
  <si>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</si>
  <si>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</si>
  <si>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</si>
  <si>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</si>
  <si>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</si>
  <si>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</si>
  <si>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</si>
  <si>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</si>
  <si>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</si>
  <si>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</si>
  <si>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</si>
  <si>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</si>
  <si>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</si>
  <si>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</si>
  <si>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</si>
  <si>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</si>
  <si>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</si>
  <si>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</si>
  <si>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</si>
  <si>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</si>
  <si>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</si>
  <si>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</si>
  <si>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</si>
  <si>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</si>
  <si>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</si>
  <si>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</si>
  <si>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</si>
  <si>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</si>
  <si>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</si>
  <si>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</si>
  <si>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</si>
  <si>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</si>
  <si>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</si>
  <si>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</si>
  <si>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</si>
  <si>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</si>
  <si>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</si>
  <si>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</si>
  <si>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</si>
  <si>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</si>
  <si>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</si>
  <si>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</si>
  <si>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</si>
  <si>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</si>
  <si>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</si>
  <si>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</si>
  <si>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</si>
  <si>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</si>
  <si>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</si>
  <si>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</si>
  <si>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</si>
  <si>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</si>
  <si>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</si>
  <si>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</si>
  <si>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</si>
  <si>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</si>
  <si>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</si>
  <si>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</si>
  <si>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</si>
  <si>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</si>
  <si>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</si>
  <si>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</si>
  <si>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</si>
  <si>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</si>
  <si>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</si>
  <si>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</si>
  <si>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</si>
  <si>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</si>
  <si>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</si>
  <si>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</si>
  <si>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</si>
  <si>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</si>
  <si>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</si>
  <si>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</si>
  <si>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</si>
  <si>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</si>
  <si>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</si>
  <si>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</si>
  <si>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</si>
  <si>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</si>
  <si>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</si>
  <si>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</si>
  <si>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</si>
  <si>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</si>
  <si>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</si>
  <si>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</si>
  <si>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</si>
  <si>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</si>
  <si>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</si>
  <si>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</si>
  <si>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</si>
  <si>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</si>
  <si>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</si>
  <si>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</si>
  <si>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</si>
  <si>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</si>
  <si>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</si>
  <si>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</si>
  <si>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</si>
  <si>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</si>
  <si>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</si>
  <si>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</si>
  <si>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</si>
  <si>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</si>
  <si>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</si>
  <si>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</si>
  <si>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</si>
  <si>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</si>
  <si>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</si>
  <si>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</si>
  <si>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</si>
  <si>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</si>
  <si>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</si>
  <si>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</si>
  <si>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</si>
  <si>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</si>
  <si>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</si>
  <si>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</si>
  <si>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</si>
  <si>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</si>
  <si>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</si>
  <si>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</si>
  <si>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</si>
  <si>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</si>
  <si>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</si>
  <si>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</si>
  <si>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</si>
  <si>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</si>
  <si>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</si>
  <si>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</si>
  <si>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</si>
  <si>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</si>
  <si>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</si>
  <si>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</si>
  <si>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</si>
  <si>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</si>
  <si>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</si>
  <si>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</si>
  <si>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</si>
  <si>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</si>
  <si>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</si>
  <si>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</si>
  <si>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</si>
  <si>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</si>
  <si>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</si>
  <si>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</si>
  <si>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</si>
  <si>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</si>
  <si>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</si>
  <si>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</si>
  <si>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</si>
  <si>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</si>
  <si>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</si>
  <si>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</si>
  <si>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</si>
  <si>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</si>
  <si>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</si>
  <si>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</si>
  <si>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</si>
  <si>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</si>
  <si>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</si>
  <si>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</si>
  <si>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</si>
  <si>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</si>
  <si>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</si>
  <si>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</si>
  <si>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</si>
  <si>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</si>
  <si>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</si>
  <si>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</si>
  <si>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</si>
  <si>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</si>
  <si>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</si>
  <si>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</si>
  <si>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</si>
  <si>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</si>
  <si>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</si>
  <si>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</si>
  <si>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</si>
  <si>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</si>
  <si>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</si>
  <si>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</si>
  <si>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</si>
  <si>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</si>
  <si>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</si>
  <si>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</si>
  <si>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</si>
  <si>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</si>
  <si>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</si>
  <si>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</si>
  <si>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</si>
  <si>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</si>
  <si>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</si>
  <si>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</si>
  <si>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</si>
  <si>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</si>
  <si>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</si>
  <si>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</si>
  <si>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</si>
  <si>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</si>
  <si>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</si>
  <si>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</si>
  <si>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</si>
  <si>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</si>
  <si>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</si>
  <si>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</si>
  <si>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</si>
  <si>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</si>
  <si>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</si>
  <si>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</si>
  <si>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</si>
  <si>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</si>
  <si>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</si>
  <si>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</si>
  <si>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</si>
  <si>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</si>
  <si>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</si>
  <si>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</si>
  <si>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</si>
  <si>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</si>
  <si>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</si>
  <si>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</si>
  <si>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</si>
  <si>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</si>
  <si>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</si>
  <si>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</si>
  <si>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</si>
  <si>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</si>
  <si>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</si>
  <si>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</si>
  <si>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</si>
  <si>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</si>
  <si>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</si>
  <si>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</si>
  <si>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</si>
  <si>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</si>
  <si>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</si>
  <si>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</si>
  <si>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</si>
  <si>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</si>
  <si>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</si>
  <si>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</si>
  <si>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</si>
  <si>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</si>
  <si>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</si>
  <si>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</si>
  <si>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</si>
  <si>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</si>
  <si>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</si>
  <si>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</si>
  <si>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</si>
  <si>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</si>
  <si>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</si>
  <si>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</si>
  <si>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</si>
  <si>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</si>
  <si>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</si>
  <si>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</si>
  <si>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</si>
  <si>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</si>
  <si>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</si>
  <si>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</si>
  <si>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</si>
  <si>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</si>
  <si>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</si>
  <si>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</si>
  <si>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</si>
  <si>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</si>
  <si>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</si>
  <si>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</si>
  <si>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</si>
  <si>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</si>
  <si>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</si>
  <si>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</si>
  <si>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</si>
  <si>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</si>
  <si>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</si>
  <si>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</si>
  <si>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</si>
  <si>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</si>
  <si>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</si>
  <si>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</si>
  <si>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</si>
  <si>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</si>
  <si>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</si>
  <si>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</si>
  <si>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</si>
  <si>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</si>
  <si>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</si>
  <si>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</si>
  <si>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</si>
  <si>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</si>
  <si>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</si>
  <si>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</si>
  <si>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</si>
  <si>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</si>
  <si>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</si>
  <si>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</si>
  <si>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</si>
  <si>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</si>
  <si>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</si>
  <si>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</si>
  <si>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</si>
  <si>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</si>
  <si>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</si>
  <si>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</si>
  <si>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</si>
  <si>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</si>
  <si>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</si>
  <si>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</si>
  <si>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</si>
  <si>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</si>
  <si>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</si>
  <si>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</si>
  <si>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</si>
  <si>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</si>
  <si>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</si>
  <si>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</si>
  <si>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</si>
  <si>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</si>
  <si>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</si>
  <si>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</si>
  <si>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</si>
  <si>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</si>
  <si>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</si>
  <si>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</si>
  <si>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</si>
  <si>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</si>
  <si>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</si>
  <si>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</si>
  <si>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</si>
  <si>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</si>
  <si>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</si>
  <si>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</si>
  <si>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</si>
  <si>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</si>
  <si>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</si>
  <si>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</si>
  <si>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</si>
  <si>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</si>
  <si>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</si>
  <si>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</si>
  <si>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</si>
  <si>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</si>
  <si>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</si>
  <si>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</si>
  <si>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</si>
  <si>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</si>
  <si>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</si>
  <si>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</si>
  <si>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</si>
  <si>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</si>
  <si>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</si>
  <si>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</si>
  <si>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</si>
  <si>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</si>
  <si>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</si>
  <si>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</si>
  <si>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</si>
  <si>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</si>
  <si>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</si>
  <si>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</si>
  <si>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</si>
  <si>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</si>
  <si>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</si>
  <si>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</si>
  <si>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</si>
  <si>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</si>
  <si>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</si>
  <si>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</si>
  <si>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</si>
  <si>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</si>
  <si>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</si>
  <si>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</si>
  <si>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</si>
  <si>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</si>
  <si>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</si>
  <si>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</si>
  <si>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</si>
  <si>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</si>
  <si>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</si>
  <si>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</si>
  <si>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</si>
  <si>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</si>
  <si>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</si>
  <si>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</si>
  <si>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</si>
  <si>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</si>
  <si>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</si>
  <si>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</si>
  <si>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</si>
  <si>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</si>
  <si>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</si>
  <si>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</si>
  <si>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</si>
  <si>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</si>
  <si>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</si>
  <si>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</si>
  <si>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</si>
  <si>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</si>
  <si>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</si>
  <si>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</si>
  <si>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</si>
  <si>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</si>
  <si>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</si>
  <si>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</si>
  <si>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</si>
  <si>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</si>
  <si>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</si>
  <si>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</si>
  <si>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</si>
  <si>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</si>
  <si>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</si>
  <si>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</si>
  <si>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</si>
  <si>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</si>
  <si>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</si>
  <si>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</si>
  <si>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</si>
  <si>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</si>
  <si>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</si>
  <si>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</si>
  <si>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</si>
  <si>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</si>
  <si>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</si>
  <si>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</si>
  <si>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</si>
  <si>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</si>
  <si>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</si>
  <si>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</si>
  <si>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</si>
  <si>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</si>
  <si>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</si>
  <si>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</si>
  <si>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</si>
  <si>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</si>
  <si>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</si>
  <si>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</si>
  <si>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</si>
  <si>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</si>
  <si>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</si>
  <si>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</si>
  <si>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</si>
  <si>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</si>
  <si>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</si>
  <si>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</si>
  <si>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</si>
  <si>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</si>
  <si>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</si>
  <si>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</si>
  <si>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</si>
  <si>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</si>
  <si>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</si>
  <si>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</si>
  <si>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</si>
  <si>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</si>
  <si>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</si>
  <si>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</si>
  <si>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</si>
  <si>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</si>
  <si>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</si>
  <si>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</si>
  <si>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</si>
  <si>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</si>
  <si>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</si>
  <si>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</si>
  <si>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</si>
  <si>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</si>
  <si>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</si>
  <si>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</si>
  <si>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</si>
  <si>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</si>
  <si>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</si>
  <si>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</si>
  <si>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</si>
  <si>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</si>
  <si>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</si>
  <si>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</si>
  <si>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</si>
  <si>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</si>
  <si>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</si>
  <si>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</si>
  <si>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</si>
  <si>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</si>
  <si>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</si>
  <si>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</si>
  <si>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</si>
  <si>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</si>
  <si>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</si>
  <si>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</si>
  <si>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</si>
  <si>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</si>
  <si>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</si>
  <si>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</si>
  <si>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</si>
  <si>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</si>
  <si>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</si>
  <si>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</si>
  <si>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</si>
  <si>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</si>
  <si>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</si>
  <si>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</si>
  <si>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</si>
  <si>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</si>
  <si>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</si>
  <si>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</si>
  <si>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</si>
  <si>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</si>
  <si>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</si>
  <si>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</si>
  <si>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</si>
  <si>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</si>
  <si>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</si>
  <si>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</si>
  <si>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</si>
  <si>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</si>
  <si>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</si>
  <si>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</si>
  <si>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</si>
  <si>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</si>
  <si>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</si>
  <si>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</si>
  <si>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</si>
  <si>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</si>
  <si>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</si>
  <si>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</si>
  <si>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</si>
  <si>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</si>
  <si>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</si>
  <si>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</si>
  <si>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</si>
  <si>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</si>
  <si>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</si>
  <si>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</si>
  <si>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</si>
  <si>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</si>
  <si>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</si>
  <si>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</si>
  <si>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</si>
  <si>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</si>
  <si>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</si>
  <si>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</si>
  <si>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</si>
  <si>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</si>
  <si>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</si>
  <si>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</si>
  <si>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</si>
  <si>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</si>
  <si>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</si>
  <si>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</si>
  <si>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</si>
  <si>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</si>
  <si>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</si>
  <si>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</si>
  <si>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</si>
  <si>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</si>
  <si>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</si>
  <si>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</si>
  <si>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</si>
  <si>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</si>
  <si>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</si>
  <si>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</si>
  <si>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</si>
  <si>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</si>
  <si>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</si>
  <si>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</si>
  <si>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</si>
  <si>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</si>
  <si>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</si>
  <si>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</si>
  <si>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</si>
  <si>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</si>
  <si>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</si>
  <si>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</si>
  <si>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</si>
  <si>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</si>
  <si>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</si>
  <si>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</si>
  <si>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</si>
  <si>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</si>
  <si>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</si>
  <si>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</si>
  <si>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</si>
  <si>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</si>
  <si>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</si>
  <si>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</si>
  <si>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</si>
  <si>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</si>
  <si>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</si>
  <si>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</si>
  <si>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</si>
  <si>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</si>
  <si>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</si>
  <si>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</si>
  <si>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</si>
  <si>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</si>
  <si>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</si>
  <si>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</si>
  <si>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</si>
  <si>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</si>
  <si>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</si>
  <si>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</si>
  <si>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</si>
  <si>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</si>
  <si>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</si>
  <si>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</si>
  <si>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</si>
  <si>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</si>
  <si>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</si>
  <si>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</si>
  <si>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</si>
  <si>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</si>
  <si>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</si>
  <si>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</si>
  <si>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</si>
  <si>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</si>
  <si>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</si>
  <si>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</si>
  <si>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</si>
  <si>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</si>
  <si>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</si>
  <si>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</si>
  <si>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</si>
  <si>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</si>
  <si>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</si>
  <si>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</si>
  <si>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</si>
  <si>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</si>
  <si>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</si>
  <si>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</si>
  <si>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</si>
  <si>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</si>
  <si>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</si>
  <si>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</si>
  <si>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</si>
  <si>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</si>
  <si>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</si>
  <si>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</si>
  <si>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</si>
  <si>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</si>
  <si>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</si>
  <si>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</si>
  <si>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</si>
  <si>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</si>
  <si>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</si>
  <si>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</si>
  <si>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</si>
  <si>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</si>
  <si>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</si>
  <si>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</si>
  <si>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</si>
  <si>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</si>
  <si>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</si>
  <si>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</si>
  <si>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</si>
  <si>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</si>
  <si>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</si>
  <si>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</si>
  <si>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</si>
  <si>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</si>
  <si>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</si>
  <si>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</si>
  <si>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</si>
  <si>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</si>
  <si>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</si>
  <si>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</si>
  <si>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</si>
  <si>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</si>
  <si>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</si>
  <si>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</si>
  <si>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</si>
  <si>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</si>
  <si>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</si>
  <si>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</si>
  <si>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</si>
  <si>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</si>
  <si>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</si>
  <si>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</si>
  <si>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</si>
  <si>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</si>
  <si>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</si>
  <si>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</si>
  <si>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</si>
  <si>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</si>
  <si>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</si>
  <si>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</si>
  <si>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</si>
  <si>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</si>
  <si>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</si>
  <si>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</si>
  <si>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</si>
  <si>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</si>
  <si>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</si>
  <si>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</si>
  <si>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</si>
  <si>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</si>
  <si>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</si>
  <si>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</si>
  <si>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</si>
  <si>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</si>
  <si>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</si>
  <si>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</si>
  <si>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</si>
  <si>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</si>
  <si>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</si>
  <si>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</si>
  <si>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</si>
  <si>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</si>
  <si>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</si>
  <si>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</si>
  <si>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</si>
  <si>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</si>
  <si>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</si>
  <si>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</si>
  <si>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</si>
  <si>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</si>
  <si>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</si>
  <si>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</si>
  <si>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</si>
  <si>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</si>
  <si>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</si>
  <si>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</si>
  <si>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</si>
  <si>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</si>
  <si>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</si>
  <si>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</si>
  <si>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</si>
  <si>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</si>
  <si>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</si>
  <si>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</si>
  <si>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</si>
  <si>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</si>
  <si>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</si>
  <si>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</si>
  <si>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</si>
  <si>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</si>
  <si>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</si>
  <si>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</si>
  <si>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</si>
  <si>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</si>
  <si>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</si>
  <si>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</si>
  <si>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</si>
  <si>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</si>
  <si>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</si>
  <si>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</si>
  <si>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</si>
  <si>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</si>
  <si>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</si>
  <si>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</si>
  <si>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</si>
  <si>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</si>
  <si>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</si>
  <si>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</si>
  <si>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</si>
  <si>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</si>
  <si>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</si>
  <si>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</si>
  <si>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</si>
  <si>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</si>
  <si>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</si>
  <si>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</si>
  <si>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</si>
  <si>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</si>
  <si>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</si>
  <si>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</si>
  <si>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</si>
  <si>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</si>
  <si>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</si>
  <si>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</si>
  <si>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</si>
  <si>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</si>
  <si>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</si>
  <si>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</si>
  <si>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</si>
  <si>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</si>
  <si>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</si>
  <si>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</si>
  <si>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</si>
  <si>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</si>
  <si>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</si>
  <si>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</si>
  <si>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</si>
  <si>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</si>
  <si>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</si>
  <si>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</si>
  <si>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</si>
  <si>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</si>
  <si>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</si>
  <si>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</si>
  <si>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</si>
  <si>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</si>
  <si>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</si>
  <si>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</si>
  <si>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</si>
  <si>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</si>
  <si>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</si>
  <si>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</si>
  <si>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</si>
  <si>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</si>
  <si>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</si>
  <si>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</si>
  <si>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</si>
  <si>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</si>
  <si>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</si>
  <si>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</si>
  <si>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</si>
  <si>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</si>
  <si>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</si>
  <si>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</si>
  <si>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</si>
  <si>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</si>
  <si>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</si>
  <si>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</si>
  <si>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</si>
  <si>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</si>
  <si>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</si>
  <si>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</si>
  <si>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</si>
  <si>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</si>
  <si>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</si>
  <si>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</si>
  <si>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</si>
  <si>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</si>
  <si>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</si>
  <si>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</si>
  <si>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</si>
  <si>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</si>
  <si>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</si>
  <si>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</si>
  <si>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</si>
  <si>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</si>
  <si>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</si>
  <si>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</si>
  <si>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</si>
  <si>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</si>
  <si>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</si>
  <si>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</si>
  <si>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</si>
  <si>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</si>
  <si>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</si>
  <si>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</si>
  <si>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</si>
  <si>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</si>
  <si>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</si>
  <si>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</si>
  <si>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</si>
  <si>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</si>
  <si>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</si>
  <si>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</si>
  <si>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</si>
  <si>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</si>
  <si>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</si>
  <si>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</si>
  <si>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</si>
  <si>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</si>
  <si>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</si>
  <si>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</si>
  <si>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</si>
  <si>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</si>
  <si>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</si>
  <si>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</si>
  <si>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</si>
  <si>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</si>
  <si>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</si>
  <si>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</si>
  <si>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</si>
  <si>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</si>
  <si>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</si>
  <si>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</si>
  <si>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</si>
  <si>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</si>
  <si>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</si>
  <si>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</si>
  <si>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</si>
  <si>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</si>
  <si>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</si>
  <si>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</si>
  <si>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</si>
  <si>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</si>
  <si>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</si>
  <si>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</si>
  <si>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</si>
  <si>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</si>
  <si>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</si>
  <si>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</si>
  <si>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</si>
  <si>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</si>
  <si>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</si>
  <si>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</si>
  <si>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</si>
  <si>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</si>
  <si>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</si>
  <si>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</si>
  <si>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</si>
  <si>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</si>
  <si>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</si>
  <si>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</si>
  <si>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</si>
  <si>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</si>
  <si>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</si>
  <si>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</si>
  <si>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</si>
  <si>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</si>
  <si>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</si>
  <si>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</si>
  <si>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</si>
  <si>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</si>
  <si>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</si>
  <si>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</si>
  <si>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</si>
  <si>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</si>
  <si>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</si>
  <si>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</si>
  <si>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</si>
  <si>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</si>
  <si>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</si>
  <si>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</si>
  <si>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</si>
  <si>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</si>
  <si>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</si>
  <si>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</si>
  <si>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</si>
  <si>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</si>
  <si>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</si>
  <si>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</si>
  <si>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</si>
  <si>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</si>
  <si>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</si>
  <si>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</si>
  <si>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</si>
  <si>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</si>
  <si>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</si>
  <si>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</si>
  <si>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</si>
  <si>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</si>
  <si>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</si>
  <si>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</si>
  <si>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</si>
  <si>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</si>
  <si>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</si>
  <si>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</si>
  <si>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</si>
  <si>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</si>
  <si>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</si>
  <si>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</si>
  <si>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</si>
  <si>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</si>
  <si>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</si>
  <si>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</si>
  <si>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</si>
  <si>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</si>
  <si>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</si>
  <si>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</si>
  <si>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</si>
  <si>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</si>
  <si>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</si>
  <si>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</si>
  <si>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</si>
  <si>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</si>
  <si>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</si>
  <si>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</si>
  <si>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</si>
  <si>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</si>
  <si>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</si>
  <si>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</si>
  <si>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</si>
  <si>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</si>
  <si>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</si>
  <si>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</si>
  <si>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</si>
  <si>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</si>
  <si>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</si>
  <si>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</si>
  <si>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</si>
  <si>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</si>
  <si>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</si>
  <si>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</si>
  <si>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</si>
  <si>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</si>
  <si>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</si>
  <si>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</si>
  <si>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</si>
  <si>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</si>
  <si>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</si>
  <si>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</si>
  <si>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</si>
  <si>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</si>
  <si>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</si>
  <si>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</si>
  <si>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</si>
  <si>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</si>
  <si>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</si>
  <si>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</si>
  <si>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</si>
  <si>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</si>
  <si>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</si>
  <si>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</si>
  <si>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</si>
  <si>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</si>
  <si>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</si>
  <si>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</si>
  <si>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</si>
  <si>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</si>
  <si>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</si>
  <si>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</si>
  <si>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</si>
  <si>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</si>
  <si>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</si>
  <si>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</si>
  <si>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</si>
  <si>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</si>
  <si>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</si>
  <si>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</si>
  <si>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</si>
  <si>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</si>
  <si>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</si>
  <si>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</si>
  <si>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</si>
  <si>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</si>
  <si>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</si>
  <si>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</si>
  <si>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</si>
  <si>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</si>
  <si>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</si>
  <si>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</si>
  <si>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</si>
  <si>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</si>
  <si>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</si>
  <si>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</si>
  <si>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</si>
  <si>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</si>
  <si>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</si>
  <si>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</si>
  <si>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</si>
  <si>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</si>
  <si>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</si>
  <si>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</si>
  <si>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</si>
  <si>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</si>
  <si>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</si>
  <si>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</si>
  <si>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</si>
  <si>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</si>
  <si>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</si>
  <si>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</si>
  <si>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</si>
  <si>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</si>
  <si>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</si>
  <si>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</si>
  <si>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</si>
  <si>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</si>
  <si>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</si>
  <si>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</si>
  <si>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</si>
  <si>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</si>
  <si>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</si>
  <si>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</si>
  <si>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</si>
  <si>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</si>
  <si>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</si>
  <si>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</si>
  <si>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</si>
  <si>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</si>
  <si>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</si>
  <si>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</si>
  <si>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</si>
  <si>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</si>
  <si>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</si>
  <si>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</si>
  <si>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</si>
  <si>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</si>
  <si>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</si>
  <si>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</si>
  <si>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</si>
  <si>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</si>
  <si>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</si>
  <si>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</si>
  <si>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</si>
  <si>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</si>
  <si>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</si>
  <si>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</si>
  <si>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</si>
  <si>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</si>
  <si>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</si>
  <si>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</si>
  <si>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</si>
  <si>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</si>
  <si>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</si>
  <si>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</si>
  <si>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</si>
  <si>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</si>
  <si>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</si>
  <si>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</si>
  <si>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</si>
  <si>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</si>
  <si>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</si>
  <si>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</si>
  <si>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</si>
  <si>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</si>
  <si>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</si>
  <si>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</si>
  <si>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</si>
  <si>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</si>
  <si>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</si>
  <si>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</si>
  <si>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</si>
  <si>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</si>
  <si>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</si>
  <si>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</si>
  <si>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</si>
  <si>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</si>
  <si>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</si>
  <si>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</si>
  <si>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</si>
  <si>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</si>
  <si>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</si>
  <si>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</si>
  <si>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</si>
  <si>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</si>
  <si>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</si>
  <si>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</si>
  <si>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</si>
  <si>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</si>
  <si>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</si>
  <si>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</si>
  <si>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</si>
  <si>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</si>
  <si>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</si>
  <si>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</si>
  <si>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</si>
  <si>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</si>
  <si>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</si>
  <si>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</si>
  <si>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</si>
  <si>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</si>
  <si>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</si>
  <si>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</si>
  <si>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</si>
  <si>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</si>
  <si>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</si>
  <si>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</si>
  <si>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</si>
  <si>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</si>
  <si>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</si>
  <si>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</si>
  <si>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</si>
  <si>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</si>
  <si>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</si>
  <si>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</si>
  <si>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</si>
  <si>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</si>
  <si>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</si>
  <si>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</si>
  <si>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</si>
  <si>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</si>
  <si>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</si>
  <si>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</si>
  <si>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</si>
  <si>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</si>
  <si>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</si>
  <si>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</si>
  <si>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</si>
  <si>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</si>
  <si>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</si>
  <si>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</si>
  <si>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</si>
  <si>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</si>
  <si>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</si>
  <si>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</si>
  <si>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</si>
  <si>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</si>
  <si>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</si>
  <si>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</si>
  <si>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</si>
  <si>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</si>
  <si>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</si>
  <si>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</si>
  <si>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</si>
  <si>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</si>
  <si>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</si>
  <si>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</si>
  <si>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</si>
  <si>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</si>
  <si>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</si>
  <si>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</si>
  <si>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</si>
  <si>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</si>
  <si>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</si>
  <si>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</si>
  <si>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</si>
  <si>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</si>
  <si>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</si>
  <si>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</si>
  <si>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</si>
  <si>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</si>
  <si>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</si>
  <si>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</si>
  <si>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</si>
  <si>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</si>
  <si>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</si>
  <si>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</si>
  <si>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</si>
  <si>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</si>
  <si>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</si>
  <si>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</si>
  <si>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</si>
  <si>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</si>
  <si>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</si>
  <si>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</si>
  <si>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</si>
  <si>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</si>
  <si>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</si>
  <si>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</si>
  <si>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</si>
  <si>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</si>
  <si>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</si>
  <si>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</si>
  <si>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</si>
  <si>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</si>
  <si>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</si>
  <si>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</si>
  <si>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</si>
  <si>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</si>
  <si>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</si>
  <si>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</si>
  <si>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</si>
  <si>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</si>
  <si>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</si>
  <si>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</si>
  <si>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</si>
  <si>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</si>
  <si>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</si>
  <si>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</si>
  <si>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</si>
  <si>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</si>
  <si>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</si>
  <si>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</si>
  <si>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</si>
  <si>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</si>
  <si>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</si>
  <si>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</si>
  <si>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</si>
  <si>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</si>
  <si>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</si>
  <si>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</si>
  <si>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</si>
  <si>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</si>
  <si>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</si>
  <si>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</si>
  <si>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</si>
  <si>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</si>
  <si>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</si>
  <si>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</si>
  <si>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</si>
  <si>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</si>
  <si>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</si>
  <si>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</si>
  <si>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</si>
  <si>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</si>
  <si>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</si>
  <si>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</si>
  <si>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</si>
  <si>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</si>
  <si>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</si>
  <si>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</si>
  <si>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</si>
  <si>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</si>
  <si>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</si>
  <si>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</si>
  <si>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</si>
  <si>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</si>
  <si>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</si>
  <si>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</si>
  <si>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</si>
  <si>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</si>
  <si>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</si>
  <si>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</si>
  <si>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</si>
  <si>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</si>
  <si>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</si>
  <si>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</si>
  <si>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</si>
  <si>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</si>
  <si>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</si>
  <si>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</si>
  <si>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</si>
  <si>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</si>
  <si>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</si>
  <si>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</si>
  <si>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</si>
  <si>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</si>
  <si>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</si>
  <si>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</si>
  <si>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</si>
  <si>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</si>
  <si>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</si>
  <si>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</si>
  <si>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</si>
  <si>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</si>
  <si>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</si>
  <si>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</si>
  <si>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</si>
  <si>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</si>
  <si>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</si>
  <si>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</si>
  <si>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</si>
  <si>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</si>
  <si>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</si>
  <si>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</si>
  <si>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</si>
  <si>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</si>
  <si>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</si>
  <si>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</si>
  <si>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</si>
  <si>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</si>
  <si>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</si>
  <si>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</si>
  <si>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</si>
  <si>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</si>
  <si>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</si>
  <si>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</si>
  <si>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</si>
  <si>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</si>
  <si>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</si>
  <si>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</si>
  <si>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</si>
  <si>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</si>
  <si>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</si>
  <si>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</si>
  <si>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</si>
  <si>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</si>
  <si>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</si>
  <si>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</si>
  <si>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</si>
  <si>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</si>
  <si>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</si>
  <si>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</si>
  <si>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</si>
  <si>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</si>
  <si>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</si>
  <si>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</si>
  <si>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</si>
  <si>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</si>
  <si>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</si>
  <si>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</si>
  <si>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</si>
  <si>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</si>
  <si>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</si>
  <si>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</si>
  <si>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</si>
  <si>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</si>
  <si>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</si>
  <si>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</si>
  <si>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</si>
  <si>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</si>
  <si>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</si>
  <si>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</si>
  <si>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</si>
  <si>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</si>
  <si>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</si>
  <si>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</si>
  <si>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</si>
  <si>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</si>
  <si>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</si>
  <si>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</si>
  <si>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</si>
  <si>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</si>
  <si>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</si>
  <si>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</si>
  <si>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</si>
  <si>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</si>
  <si>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</si>
  <si>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</si>
  <si>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</si>
  <si>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</si>
  <si>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</si>
  <si>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</si>
  <si>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</si>
  <si>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</si>
  <si>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</si>
  <si>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</si>
  <si>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</si>
  <si>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</si>
  <si>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</si>
  <si>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</si>
  <si>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</si>
  <si>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</si>
  <si>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</si>
  <si>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</si>
  <si>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</si>
  <si>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</si>
  <si>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</si>
  <si>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</si>
  <si>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</si>
  <si>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</si>
  <si>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</si>
  <si>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</si>
  <si>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</si>
  <si>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</si>
  <si>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</si>
  <si>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</si>
  <si>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</si>
  <si>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</si>
  <si>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</si>
  <si>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</si>
  <si>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</si>
  <si>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</si>
  <si>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</si>
  <si>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</si>
  <si>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</si>
  <si>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</si>
  <si>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</si>
  <si>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</si>
  <si>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</si>
  <si>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</si>
  <si>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</si>
  <si>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</si>
  <si>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</si>
  <si>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</si>
  <si>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</si>
  <si>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</si>
  <si>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</si>
  <si>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</si>
  <si>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</si>
  <si>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</si>
  <si>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</si>
  <si>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</si>
  <si>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</si>
  <si>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</si>
  <si>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</si>
  <si>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</si>
  <si>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</si>
  <si>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</si>
  <si>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</si>
  <si>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</si>
  <si>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</si>
  <si>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</si>
  <si>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</si>
  <si>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</si>
  <si>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</si>
  <si>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</si>
  <si>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</si>
  <si>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</si>
  <si>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</si>
  <si>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</si>
  <si>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</si>
  <si>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</si>
  <si>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</si>
  <si>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</si>
  <si>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</si>
  <si>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</si>
  <si>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</si>
  <si>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</si>
  <si>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</si>
  <si>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</si>
  <si>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</si>
  <si>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</si>
  <si>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</si>
  <si>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</si>
  <si>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</si>
  <si>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</si>
  <si>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</si>
  <si>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</si>
  <si>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</si>
  <si>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</si>
  <si>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</si>
  <si>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</si>
  <si>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</si>
  <si>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</si>
  <si>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</si>
  <si>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</si>
  <si>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</si>
  <si>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</si>
  <si>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</si>
  <si>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</si>
  <si>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</si>
  <si>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</si>
  <si>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</si>
  <si>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</si>
  <si>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</si>
  <si>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</si>
  <si>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</si>
  <si>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</si>
  <si>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</si>
  <si>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</si>
  <si>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</si>
  <si>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</si>
  <si>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</si>
  <si>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</si>
  <si>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</si>
  <si>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</si>
  <si>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</si>
  <si>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</si>
  <si>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</si>
  <si>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</si>
  <si>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</si>
  <si>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</si>
  <si>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</si>
  <si>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</si>
  <si>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</si>
  <si>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</si>
  <si>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</si>
  <si>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</si>
  <si>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</si>
  <si>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</si>
  <si>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</si>
  <si>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</si>
  <si>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</si>
  <si>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</si>
  <si>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</si>
  <si>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</si>
  <si>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</si>
  <si>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</si>
  <si>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</si>
  <si>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</si>
  <si>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</si>
  <si>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</si>
  <si>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</si>
  <si>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</si>
  <si>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</si>
  <si>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</si>
  <si>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</si>
  <si>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</si>
  <si>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</si>
  <si>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</si>
  <si>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</si>
  <si>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</si>
  <si>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</si>
  <si>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</si>
  <si>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</si>
  <si>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</si>
  <si>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</si>
  <si>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</si>
  <si>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</si>
  <si>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</si>
  <si>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</si>
  <si>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</si>
  <si>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</si>
  <si>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</si>
  <si>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</si>
  <si>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</si>
  <si>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</si>
  <si>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</si>
  <si>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</si>
  <si>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</si>
  <si>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</si>
  <si>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</si>
  <si>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</si>
  <si>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</si>
  <si>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</si>
  <si>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</si>
  <si>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</si>
  <si>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</si>
  <si>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</si>
  <si>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</si>
  <si>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</si>
  <si>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</si>
  <si>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</si>
  <si>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</si>
  <si>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</si>
  <si>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</si>
  <si>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</si>
  <si>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</si>
  <si>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</si>
  <si>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</si>
  <si>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</si>
  <si>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</si>
  <si>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</si>
  <si>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</si>
  <si>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</si>
  <si>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</si>
  <si>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</si>
  <si>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</si>
  <si>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</si>
  <si>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</si>
  <si>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</si>
  <si>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</si>
  <si>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</si>
  <si>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</si>
  <si>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</si>
  <si>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</si>
  <si>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</si>
  <si>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</si>
  <si>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</si>
  <si>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</si>
  <si>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</si>
  <si>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</si>
  <si>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</si>
  <si>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</si>
  <si>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</si>
  <si>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</si>
  <si>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</si>
  <si>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</si>
  <si>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</si>
  <si>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</si>
  <si>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</si>
  <si>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</si>
  <si>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</si>
  <si>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</si>
  <si>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</si>
  <si>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</si>
  <si>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</si>
  <si>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</si>
  <si>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</si>
  <si>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</si>
  <si>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</si>
  <si>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</si>
  <si>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</si>
  <si>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</si>
  <si>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</si>
  <si>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</si>
  <si>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</si>
  <si>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</si>
  <si>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</si>
  <si>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</si>
  <si>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</si>
  <si>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</si>
  <si>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</si>
  <si>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</si>
  <si>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</si>
  <si>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</si>
  <si>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</si>
  <si>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</si>
  <si>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</si>
  <si>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</si>
  <si>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</si>
  <si>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</si>
  <si>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</si>
  <si>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</si>
  <si>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</si>
  <si>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</si>
  <si>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</si>
  <si>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</si>
  <si>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</si>
  <si>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</si>
  <si>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</si>
  <si>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</si>
  <si>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</si>
  <si>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</si>
  <si>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</si>
  <si>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</si>
  <si>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</si>
  <si>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</si>
  <si>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</si>
  <si>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</si>
  <si>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</si>
  <si>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</si>
  <si>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</si>
  <si>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</si>
  <si>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</si>
  <si>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</si>
  <si>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</si>
  <si>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</si>
  <si>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</si>
  <si>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</si>
  <si>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</si>
  <si>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</si>
  <si>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</si>
  <si>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</si>
  <si>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</si>
  <si>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</si>
  <si>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</si>
  <si>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</si>
  <si>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</si>
  <si>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</si>
  <si>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</si>
  <si>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</si>
  <si>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</si>
  <si>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</si>
  <si>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</si>
  <si>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</si>
  <si>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</si>
  <si>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</si>
  <si>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</si>
  <si>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</si>
  <si>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</si>
  <si>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</si>
  <si>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</si>
  <si>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</si>
  <si>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</si>
  <si>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</si>
  <si>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</si>
  <si>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</si>
  <si>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</si>
  <si>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</si>
  <si>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</si>
  <si>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</si>
  <si>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</si>
  <si>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</si>
  <si>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</si>
  <si>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</si>
  <si>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</si>
  <si>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</si>
  <si>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</si>
  <si>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</si>
  <si>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</si>
  <si>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</si>
  <si>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</si>
  <si>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</si>
  <si>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</si>
  <si>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</si>
  <si>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</si>
  <si>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</si>
  <si>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</si>
  <si>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</si>
  <si>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</si>
  <si>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</si>
  <si>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</si>
  <si>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</si>
  <si>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</si>
  <si>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</si>
  <si>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</si>
  <si>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</si>
  <si>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</si>
  <si>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</si>
  <si>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</si>
  <si>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</si>
  <si>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</si>
  <si>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</si>
  <si>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</si>
  <si>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</si>
  <si>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</si>
  <si>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</si>
  <si>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</si>
  <si>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</si>
  <si>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</si>
  <si>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</si>
  <si>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</si>
  <si>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</si>
  <si>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</si>
  <si>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</si>
  <si>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</si>
  <si>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</si>
  <si>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</si>
  <si>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</si>
  <si>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</si>
  <si>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</si>
  <si>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</si>
  <si>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</si>
  <si>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</si>
  <si>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</si>
  <si>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</si>
  <si>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</si>
  <si>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</si>
  <si>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</si>
  <si>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</si>
  <si>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</si>
  <si>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</si>
  <si>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</si>
  <si>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</si>
  <si>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</si>
  <si>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</si>
  <si>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</si>
  <si>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</si>
  <si>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</si>
  <si>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</si>
  <si>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</si>
  <si>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</si>
  <si>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</si>
  <si>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</si>
  <si>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</si>
  <si>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</si>
  <si>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</si>
  <si>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</si>
  <si>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</si>
  <si>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</si>
  <si>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</si>
  <si>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</si>
  <si>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</si>
  <si>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</si>
  <si>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</si>
  <si>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</si>
  <si>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</si>
  <si>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</si>
  <si>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</si>
  <si>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</si>
  <si>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</si>
  <si>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</si>
  <si>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</si>
  <si>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</si>
  <si>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</si>
  <si>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</si>
  <si>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</si>
  <si>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</si>
  <si>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</si>
  <si>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</si>
  <si>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</si>
  <si>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</si>
  <si>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</si>
  <si>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</si>
  <si>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</si>
  <si>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</si>
  <si>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</si>
  <si>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</si>
  <si>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</si>
  <si>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</si>
  <si>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</si>
  <si>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</si>
  <si>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</si>
  <si>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</si>
  <si>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</si>
  <si>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</si>
  <si>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</si>
  <si>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</si>
  <si>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</si>
  <si>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</si>
  <si>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</si>
  <si>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</si>
  <si>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</si>
  <si>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</si>
  <si>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</si>
  <si>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</si>
  <si>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</si>
  <si>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</si>
  <si>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</si>
  <si>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</si>
  <si>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</si>
  <si>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</si>
  <si>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</si>
  <si>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</si>
  <si>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</si>
  <si>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</si>
  <si>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</si>
  <si>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</si>
  <si>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</si>
  <si>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</si>
  <si>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</si>
  <si>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</si>
  <si>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</si>
  <si>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</si>
  <si>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</si>
  <si>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</si>
  <si>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</si>
  <si>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</si>
  <si>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</si>
  <si>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</si>
  <si>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</si>
  <si>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</si>
  <si>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</si>
  <si>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</si>
  <si>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</si>
  <si>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</si>
  <si>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</si>
  <si>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</si>
  <si>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</si>
  <si>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</si>
  <si>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</si>
  <si>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</si>
  <si>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</si>
  <si>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</si>
  <si>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</si>
  <si>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</si>
  <si>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</si>
  <si>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</si>
  <si>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</si>
  <si>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</si>
  <si>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</si>
  <si>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</si>
  <si>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</si>
  <si>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</si>
  <si>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</si>
  <si>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</si>
  <si>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</si>
  <si>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</si>
  <si>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</si>
  <si>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</si>
  <si>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</si>
  <si>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</si>
  <si>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</si>
  <si>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</si>
  <si>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</si>
  <si>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</si>
  <si>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</si>
  <si>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</si>
  <si>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</si>
  <si>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</si>
  <si>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</si>
  <si>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</si>
  <si>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</si>
  <si>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</si>
  <si>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</si>
  <si>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</si>
  <si>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</si>
  <si>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</si>
  <si>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</si>
  <si>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</si>
  <si>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</si>
  <si>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</si>
  <si>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</si>
  <si>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</si>
  <si>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</si>
  <si>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</si>
  <si>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</si>
  <si>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</si>
  <si>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</si>
  <si>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</si>
  <si>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</si>
  <si>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</si>
  <si>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</si>
  <si>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</si>
  <si>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</si>
  <si>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</si>
  <si>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</si>
  <si>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</si>
  <si>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</si>
  <si>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</si>
  <si>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</si>
  <si>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</si>
  <si>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</si>
  <si>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</si>
  <si>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</si>
  <si>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</si>
  <si>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</si>
  <si>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</si>
  <si>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</si>
  <si>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</si>
  <si>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</si>
  <si>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</si>
  <si>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</si>
  <si>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</si>
  <si>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</si>
  <si>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</si>
  <si>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</si>
  <si>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</si>
  <si>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</si>
  <si>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</si>
  <si>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</si>
  <si>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</si>
  <si>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</si>
  <si>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</si>
  <si>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</si>
  <si>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</si>
  <si>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</si>
  <si>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</si>
  <si>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</si>
  <si>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</si>
  <si>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</si>
  <si>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</si>
  <si>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</si>
  <si>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</si>
  <si>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</si>
  <si>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</si>
  <si>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</si>
  <si>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</si>
  <si>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</si>
  <si>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</si>
  <si>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</si>
  <si>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</si>
  <si>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</si>
  <si>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</si>
  <si>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</si>
  <si>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</si>
  <si>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</si>
  <si>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</si>
  <si>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</si>
  <si>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</si>
  <si>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</si>
  <si>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</si>
  <si>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</si>
  <si>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</si>
  <si>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</si>
  <si>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</si>
  <si>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</si>
  <si>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</si>
  <si>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</si>
  <si>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</si>
  <si>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</si>
  <si>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</si>
  <si>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</si>
  <si>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</si>
  <si>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</si>
  <si>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</si>
  <si>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</si>
  <si>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</si>
  <si>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</si>
  <si>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</si>
  <si>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</si>
  <si>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</si>
  <si>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</si>
  <si>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</si>
  <si>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</si>
  <si>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</si>
  <si>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</si>
  <si>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</si>
  <si>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</si>
  <si>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</si>
  <si>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</si>
  <si>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</si>
  <si>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</si>
  <si>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</si>
  <si>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</si>
  <si>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</si>
  <si>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</si>
  <si>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</si>
  <si>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</si>
  <si>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</si>
  <si>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</si>
  <si>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</si>
  <si>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</si>
  <si>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</si>
  <si>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</si>
  <si>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</si>
  <si>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</si>
  <si>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</si>
  <si>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</si>
  <si>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</si>
  <si>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</si>
  <si>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</si>
  <si>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</si>
  <si>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</si>
  <si>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</si>
  <si>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</si>
  <si>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</si>
  <si>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</si>
  <si>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</si>
  <si>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</si>
  <si>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</si>
  <si>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</si>
  <si>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</si>
  <si>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</si>
  <si>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</si>
  <si>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</si>
  <si>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</si>
  <si>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</si>
  <si>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</si>
  <si>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</si>
  <si>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</si>
  <si>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</si>
  <si>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</si>
  <si>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</si>
  <si>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</si>
  <si>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</si>
  <si>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</si>
  <si>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</si>
  <si>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</si>
  <si>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</si>
  <si>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</si>
  <si>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</si>
  <si>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</si>
  <si>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</si>
  <si>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</si>
  <si>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</si>
  <si>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</si>
  <si>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</si>
  <si>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</si>
  <si>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</si>
  <si>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</si>
  <si>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</si>
  <si>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</si>
  <si>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</si>
  <si>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</si>
  <si>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</si>
  <si>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</si>
  <si>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</si>
  <si>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</si>
  <si>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</si>
  <si>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</si>
  <si>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</si>
  <si>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</si>
  <si>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</si>
  <si>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</si>
  <si>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</si>
  <si>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</si>
  <si>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</si>
  <si>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</si>
  <si>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</si>
  <si>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</si>
  <si>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</si>
  <si>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</si>
  <si>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</si>
  <si>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</si>
  <si>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</si>
  <si>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</si>
  <si>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</si>
  <si>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</si>
  <si>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</si>
  <si>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</si>
  <si>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</si>
  <si>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</si>
  <si>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</si>
  <si>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</si>
  <si>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</si>
  <si>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</si>
  <si>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</si>
  <si>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</si>
  <si>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</si>
  <si>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</si>
  <si>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</si>
  <si>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</si>
  <si>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</si>
  <si>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</si>
  <si>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</si>
  <si>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</si>
  <si>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</si>
  <si>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</si>
  <si>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</si>
  <si>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</si>
  <si>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</si>
  <si>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</si>
  <si>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</si>
  <si>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</si>
  <si>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</si>
  <si>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</si>
  <si>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</si>
  <si>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</si>
  <si>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</si>
  <si>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</si>
  <si>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</si>
  <si>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</si>
  <si>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</si>
  <si>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</si>
  <si>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</si>
  <si>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</si>
  <si>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</si>
  <si>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</si>
  <si>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</si>
  <si>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</si>
  <si>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</si>
  <si>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</si>
  <si>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</si>
  <si>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</si>
  <si>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</si>
  <si>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</si>
  <si>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</si>
  <si>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</si>
  <si>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</si>
  <si>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</si>
  <si>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</si>
  <si>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</si>
  <si>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</si>
  <si>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</si>
  <si>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</si>
  <si>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</si>
  <si>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</si>
  <si>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</si>
  <si>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</si>
  <si>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</si>
  <si>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</si>
  <si>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</si>
  <si>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</si>
  <si>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</si>
  <si>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</si>
  <si>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</si>
  <si>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</si>
  <si>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</si>
  <si>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</si>
  <si>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</si>
  <si>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</si>
  <si>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</si>
  <si>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</si>
  <si>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</si>
  <si>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</si>
  <si>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</si>
  <si>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</si>
  <si>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</si>
  <si>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</si>
  <si>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</si>
  <si>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</si>
  <si>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</si>
  <si>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</si>
  <si>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</si>
  <si>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</si>
  <si>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</si>
  <si>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</si>
  <si>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</si>
  <si>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</si>
  <si>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</si>
  <si>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</si>
  <si>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</si>
  <si>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</si>
  <si>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</si>
  <si>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</si>
  <si>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</si>
  <si>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</si>
  <si>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</si>
  <si>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</si>
  <si>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</si>
  <si>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</si>
  <si>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</si>
  <si>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</si>
  <si>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</si>
  <si>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</si>
  <si>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</si>
  <si>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</si>
  <si>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</si>
  <si>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</si>
  <si>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</si>
  <si>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</si>
  <si>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</si>
  <si>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</si>
  <si>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</si>
  <si>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</si>
  <si>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</si>
  <si>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</si>
  <si>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</si>
  <si>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</si>
  <si>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</si>
  <si>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</si>
  <si>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</si>
  <si>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</si>
  <si>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</si>
  <si>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</si>
  <si>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</si>
  <si>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</si>
  <si>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</si>
  <si>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</si>
  <si>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</si>
  <si>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</si>
  <si>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</si>
  <si>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</si>
  <si>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</si>
  <si>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</si>
  <si>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</si>
  <si>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</si>
  <si>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</si>
  <si>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</si>
  <si>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</si>
  <si>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</si>
  <si>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</si>
  <si>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</si>
  <si>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</si>
  <si>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</si>
  <si>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</si>
  <si>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</si>
  <si>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</si>
  <si>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</si>
  <si>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</si>
  <si>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</si>
  <si>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</si>
  <si>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</si>
  <si>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</si>
  <si>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</si>
  <si>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</si>
  <si>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</si>
  <si>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</si>
  <si>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</si>
  <si>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</si>
  <si>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</si>
  <si>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</si>
  <si>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</si>
  <si>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</si>
  <si>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</si>
  <si>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</si>
  <si>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</si>
  <si>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</si>
  <si>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</si>
  <si>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</si>
  <si>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</si>
  <si>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</si>
  <si>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</si>
  <si>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</si>
  <si>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</si>
  <si>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</si>
  <si>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</si>
  <si>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</si>
  <si>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</si>
  <si>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</si>
  <si>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</si>
  <si>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</si>
  <si>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</si>
  <si>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</si>
  <si>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</si>
  <si>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</si>
  <si>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</si>
  <si>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</si>
  <si>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</si>
  <si>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</si>
  <si>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</si>
  <si>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</si>
  <si>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</si>
  <si>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</si>
  <si>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</si>
  <si>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</si>
  <si>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</si>
  <si>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</si>
  <si>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</si>
  <si>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</si>
  <si>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</si>
  <si>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</si>
  <si>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</si>
  <si>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</si>
  <si>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</si>
  <si>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</si>
  <si>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</si>
  <si>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</si>
  <si>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</si>
  <si>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</si>
  <si>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</si>
  <si>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</si>
  <si>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</si>
  <si>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</si>
  <si>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</si>
  <si>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</si>
  <si>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</si>
  <si>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</si>
  <si>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</si>
  <si>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</si>
  <si>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</si>
  <si>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</si>
  <si>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</si>
  <si>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</si>
  <si>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</si>
  <si>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</si>
  <si>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</si>
  <si>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</si>
  <si>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</si>
  <si>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</si>
  <si>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</si>
  <si>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</si>
  <si>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</si>
  <si>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</si>
  <si>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</si>
  <si>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</si>
  <si>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</si>
  <si>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</si>
  <si>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</si>
  <si>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</si>
  <si>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</si>
  <si>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</si>
  <si>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</si>
  <si>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</si>
  <si>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</si>
  <si>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</si>
  <si>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</si>
  <si>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</si>
  <si>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</si>
  <si>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</si>
  <si>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</si>
  <si>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</si>
  <si>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</si>
  <si>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</si>
  <si>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</si>
  <si>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</si>
  <si>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</si>
  <si>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</si>
  <si>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</si>
  <si>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</si>
  <si>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</si>
  <si>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</si>
  <si>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</si>
  <si>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</si>
  <si>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</si>
  <si>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</si>
  <si>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</si>
  <si>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</si>
  <si>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</si>
  <si>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</si>
  <si>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</si>
  <si>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</si>
  <si>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</si>
  <si>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</si>
  <si>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</si>
  <si>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</si>
  <si>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</si>
  <si>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</si>
  <si>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</si>
  <si>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</si>
  <si>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</si>
  <si>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</si>
  <si>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</si>
  <si>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</si>
  <si>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</si>
  <si>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</si>
  <si>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</si>
  <si>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</si>
  <si>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</si>
  <si>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</si>
  <si>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</si>
  <si>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</si>
  <si>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</si>
  <si>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</si>
  <si>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</si>
  <si>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</si>
  <si>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</si>
  <si>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</si>
  <si>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</si>
  <si>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</si>
  <si>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</si>
  <si>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</si>
  <si>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</si>
  <si>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</si>
  <si>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</si>
  <si>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</si>
  <si>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</si>
  <si>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</si>
  <si>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</si>
  <si>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</si>
  <si>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</si>
  <si>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</si>
  <si>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</si>
  <si>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</si>
  <si>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</si>
  <si>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</si>
  <si>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</si>
  <si>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</si>
  <si>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</si>
  <si>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</si>
  <si>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</si>
  <si>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</si>
  <si>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</si>
  <si>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</si>
  <si>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</si>
  <si>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</si>
  <si>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</si>
  <si>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</si>
  <si>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</si>
  <si>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</si>
  <si>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</si>
  <si>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</si>
  <si>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</si>
  <si>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</si>
  <si>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</si>
  <si>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</si>
  <si>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</si>
  <si>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</si>
  <si>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</si>
  <si>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</si>
  <si>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</si>
  <si>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</si>
  <si>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</si>
  <si>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</si>
  <si>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</si>
  <si>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</si>
  <si>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</si>
  <si>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</si>
  <si>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</si>
  <si>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</si>
  <si>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</si>
  <si>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</si>
  <si>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</si>
  <si>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</si>
  <si>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</si>
  <si>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</si>
  <si>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</si>
  <si>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</si>
  <si>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</si>
  <si>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</si>
  <si>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</si>
  <si>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</si>
  <si>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</si>
  <si>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</si>
  <si>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</si>
  <si>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</si>
  <si>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</si>
  <si>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</si>
  <si>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</si>
  <si>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</si>
  <si>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</si>
  <si>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</si>
  <si>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</si>
  <si>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</si>
  <si>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</si>
  <si>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</si>
  <si>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</si>
  <si>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</si>
  <si>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</si>
  <si>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</si>
  <si>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</si>
  <si>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</si>
  <si>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</si>
  <si>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</si>
  <si>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</si>
  <si>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</si>
  <si>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</si>
  <si>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</si>
  <si>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</si>
  <si>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</si>
  <si>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</si>
  <si>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</si>
  <si>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</si>
  <si>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</si>
  <si>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</si>
  <si>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</si>
  <si>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</si>
  <si>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</si>
  <si>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</si>
  <si>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</si>
  <si>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</si>
  <si>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</si>
  <si>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</si>
  <si>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</si>
  <si>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</si>
  <si>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</si>
  <si>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</si>
  <si>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</si>
  <si>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</si>
  <si>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</si>
  <si>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</si>
  <si>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</si>
  <si>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</si>
  <si>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</si>
  <si>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</si>
  <si>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</si>
  <si>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</si>
  <si>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</si>
  <si>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</si>
  <si>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</si>
  <si>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</si>
  <si>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</si>
  <si>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</si>
  <si>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</si>
  <si>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</si>
  <si>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</si>
  <si>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</si>
  <si>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</si>
  <si>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</si>
  <si>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</si>
  <si>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</si>
  <si>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</si>
  <si>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</si>
  <si>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</si>
  <si>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</si>
  <si>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</si>
  <si>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</si>
  <si>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</si>
  <si>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</si>
  <si>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</si>
  <si>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</si>
  <si>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</si>
  <si>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</si>
  <si>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</si>
  <si>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</si>
  <si>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</si>
  <si>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</si>
  <si>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</si>
  <si>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</si>
  <si>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</si>
  <si>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</si>
  <si>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</si>
  <si>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</si>
  <si>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</si>
  <si>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</si>
  <si>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</si>
  <si>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</si>
  <si>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</si>
  <si>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</si>
  <si>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</si>
  <si>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</si>
  <si>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</si>
  <si>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</si>
  <si>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</si>
  <si>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</si>
  <si>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</si>
  <si>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</si>
  <si>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</si>
  <si>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</si>
  <si>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</si>
  <si>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</si>
  <si>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</si>
  <si>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</si>
  <si>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</si>
  <si>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</si>
  <si>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</si>
  <si>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</si>
  <si>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</si>
  <si>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</si>
  <si>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</si>
  <si>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</si>
  <si>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</si>
  <si>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</si>
  <si>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</si>
  <si>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</si>
  <si>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</si>
  <si>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</si>
  <si>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</si>
  <si>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</si>
  <si>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</si>
  <si>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</si>
  <si>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</si>
  <si>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</si>
  <si>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</si>
  <si>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</si>
  <si>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</si>
  <si>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</si>
  <si>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</si>
  <si>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</si>
  <si>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</si>
  <si>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</si>
  <si>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</si>
  <si>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</si>
  <si>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</si>
  <si>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</si>
  <si>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</si>
  <si>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</si>
  <si>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</si>
  <si>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</si>
  <si>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</si>
  <si>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</si>
  <si>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</si>
  <si>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</si>
  <si>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</si>
  <si>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</si>
  <si>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</si>
  <si>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</si>
  <si>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</si>
  <si>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</si>
  <si>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</si>
  <si>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</si>
  <si>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</si>
  <si>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</si>
  <si>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</si>
  <si>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</si>
  <si>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</si>
  <si>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</si>
  <si>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</si>
  <si>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</si>
  <si>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</si>
  <si>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</si>
  <si>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</si>
  <si>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</si>
  <si>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</si>
  <si>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</si>
  <si>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</si>
  <si>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</si>
  <si>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</si>
  <si>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</si>
  <si>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</si>
  <si>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</si>
  <si>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</si>
  <si>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</si>
  <si>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</si>
  <si>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</si>
  <si>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</si>
  <si>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</si>
  <si>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</si>
  <si>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</si>
  <si>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</si>
  <si>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</si>
  <si>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</si>
  <si>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</si>
  <si>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</si>
  <si>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</si>
  <si>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</si>
  <si>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</si>
  <si>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</si>
  <si>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</si>
  <si>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</si>
  <si>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</si>
  <si>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</si>
  <si>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</si>
  <si>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</si>
  <si>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</si>
  <si>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</si>
  <si>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</si>
  <si>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</si>
  <si>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</si>
  <si>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</si>
  <si>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</si>
  <si>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</si>
  <si>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</si>
  <si>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</si>
  <si>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</si>
  <si>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</si>
  <si>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</si>
  <si>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</si>
  <si>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</si>
  <si>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</si>
  <si>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</si>
  <si>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</si>
  <si>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</si>
  <si>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</si>
  <si>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</si>
  <si>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</si>
  <si>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</si>
  <si>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</si>
  <si>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</si>
  <si>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</si>
  <si>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</si>
  <si>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</si>
  <si>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</si>
  <si>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</si>
  <si>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</si>
  <si>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</si>
  <si>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</si>
  <si>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</si>
  <si>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</si>
  <si>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</si>
  <si>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</si>
  <si>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</si>
  <si>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</si>
  <si>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</si>
  <si>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</si>
  <si>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</si>
  <si>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</si>
  <si>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</si>
  <si>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</si>
  <si>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</si>
  <si>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</si>
  <si>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</si>
  <si>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</si>
  <si>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</si>
  <si>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</si>
  <si>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</si>
  <si>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</si>
  <si>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</si>
  <si>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</si>
  <si>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</si>
  <si>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</si>
  <si>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</si>
  <si>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</si>
  <si>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</si>
  <si>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</si>
  <si>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</si>
  <si>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</si>
  <si>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</si>
  <si>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</si>
  <si>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</si>
  <si>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</si>
  <si>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</si>
  <si>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</si>
  <si>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</si>
  <si>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</si>
  <si>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</si>
  <si>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</si>
  <si>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</si>
  <si>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</si>
  <si>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</si>
  <si>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</si>
  <si>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</si>
  <si>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</si>
  <si>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</si>
  <si>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</si>
  <si>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</si>
  <si>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</si>
  <si>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</si>
  <si>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</si>
  <si>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</si>
  <si>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</si>
  <si>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</si>
  <si>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</si>
  <si>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</si>
  <si>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</si>
  <si>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</si>
  <si>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</si>
  <si>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</si>
  <si>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</si>
  <si>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</si>
  <si>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</si>
  <si>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</si>
  <si>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</si>
  <si>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</si>
  <si>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</si>
  <si>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</si>
  <si>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</si>
  <si>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</si>
  <si>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</si>
  <si>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</si>
  <si>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</si>
  <si>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</si>
  <si>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</si>
  <si>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</si>
  <si>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</si>
  <si>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</si>
  <si>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</si>
  <si>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</si>
  <si>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</si>
  <si>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</si>
  <si>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</si>
  <si>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</si>
  <si>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</si>
  <si>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</si>
  <si>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</si>
  <si>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</si>
  <si>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</si>
  <si>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</si>
  <si>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</si>
  <si>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</si>
  <si>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</si>
  <si>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</si>
  <si>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</si>
  <si>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</si>
  <si>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</si>
  <si>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</si>
  <si>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</si>
  <si>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</si>
  <si>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</si>
  <si>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</si>
  <si>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</si>
  <si>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</si>
  <si>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</si>
  <si>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</si>
  <si>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</si>
  <si>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</si>
  <si>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</si>
  <si>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</si>
  <si>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</si>
  <si>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</si>
  <si>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</si>
  <si>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</si>
  <si>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</si>
  <si>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</si>
  <si>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</si>
  <si>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</si>
  <si>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</si>
  <si>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</si>
  <si>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</si>
  <si>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</si>
  <si>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</si>
  <si>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</si>
  <si>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</si>
  <si>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</si>
  <si>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</si>
  <si>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</si>
  <si>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</si>
  <si>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</si>
  <si>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</si>
  <si>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</si>
  <si>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</si>
  <si>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</si>
  <si>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</si>
  <si>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</si>
  <si>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</si>
  <si>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</si>
  <si>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</si>
  <si>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</si>
  <si>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</si>
  <si>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</si>
  <si>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</si>
  <si>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</si>
  <si>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</si>
  <si>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</si>
  <si>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</si>
  <si>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</si>
  <si>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</si>
  <si>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</si>
  <si>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</si>
  <si>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</si>
  <si>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</si>
  <si>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</si>
  <si>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</si>
  <si>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</si>
  <si>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</si>
  <si>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</si>
  <si>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</si>
  <si>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</si>
  <si>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</si>
  <si>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</si>
  <si>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</si>
  <si>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</si>
  <si>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</si>
  <si>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</si>
  <si>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</si>
  <si>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</si>
  <si>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</si>
  <si>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</si>
  <si>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</si>
  <si>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</si>
  <si>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</si>
  <si>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</si>
  <si>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</si>
  <si>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</si>
  <si>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</si>
  <si>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</si>
  <si>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</si>
  <si>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</si>
  <si>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</si>
  <si>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</si>
  <si>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</si>
  <si>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</si>
  <si>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</si>
  <si>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</si>
  <si>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</si>
  <si>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</si>
  <si>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</si>
  <si>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</si>
  <si>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</si>
  <si>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</si>
  <si>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</si>
  <si>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</si>
  <si>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</si>
  <si>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</si>
  <si>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</si>
  <si>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</si>
  <si>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</si>
  <si>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</si>
  <si>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</si>
  <si>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</si>
  <si>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</si>
  <si>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</si>
  <si>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</si>
  <si>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</si>
  <si>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</si>
  <si>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</si>
  <si>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</si>
  <si>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</si>
  <si>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</si>
  <si>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</si>
  <si>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</si>
  <si>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</si>
  <si>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</si>
  <si>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</si>
  <si>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</si>
  <si>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</si>
  <si>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</si>
  <si>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</si>
  <si>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</si>
  <si>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</si>
  <si>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</si>
  <si>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</si>
  <si>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</si>
  <si>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</si>
  <si>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</si>
  <si>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</si>
  <si>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</si>
  <si>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</si>
  <si>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</si>
  <si>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</si>
  <si>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</si>
  <si>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</si>
  <si>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</si>
  <si>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</si>
  <si>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</si>
  <si>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</si>
  <si>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</si>
  <si>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</si>
  <si>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</si>
  <si>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</si>
  <si>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</si>
  <si>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</si>
  <si>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</si>
  <si>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</si>
  <si>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</si>
  <si>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</si>
  <si>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</si>
  <si>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</si>
  <si>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</si>
  <si>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</si>
  <si>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</si>
  <si>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</si>
  <si>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</si>
  <si>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</si>
  <si>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</si>
  <si>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</si>
  <si>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</si>
  <si>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</si>
  <si>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</si>
  <si>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</si>
  <si>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</si>
  <si>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</si>
  <si>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</si>
  <si>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</si>
  <si>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</si>
  <si>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</si>
  <si>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</si>
  <si>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</si>
  <si>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</si>
  <si>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</si>
  <si>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</si>
  <si>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</si>
  <si>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</si>
  <si>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</si>
  <si>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</si>
  <si>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</si>
  <si>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</si>
  <si>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</si>
  <si>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</si>
  <si>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</si>
  <si>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</si>
  <si>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</si>
  <si>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</si>
  <si>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</si>
  <si>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</si>
  <si>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</si>
  <si>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</si>
  <si>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</si>
  <si>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</si>
  <si>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</si>
  <si>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</si>
  <si>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</si>
  <si>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</si>
  <si>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</si>
  <si>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</si>
  <si>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</si>
  <si>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</si>
  <si>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</si>
  <si>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</si>
  <si>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</si>
  <si>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</si>
  <si>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</si>
  <si>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</si>
  <si>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</si>
  <si>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</si>
  <si>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</si>
  <si>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</si>
  <si>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</si>
  <si>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</si>
  <si>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</si>
  <si>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</si>
  <si>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</si>
  <si>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</si>
  <si>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</si>
  <si>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</si>
  <si>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</si>
  <si>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</si>
  <si>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</si>
  <si>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</si>
  <si>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</si>
  <si>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</si>
  <si>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</si>
  <si>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</si>
  <si>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</si>
  <si>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</si>
  <si>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</si>
  <si>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</si>
  <si>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</si>
  <si>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</si>
  <si>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</si>
  <si>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</si>
  <si>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</si>
  <si>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</si>
  <si>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</si>
  <si>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</si>
  <si>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</si>
  <si>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</si>
  <si>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</si>
  <si>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</si>
  <si>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</si>
  <si>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</si>
  <si>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</si>
  <si>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</si>
  <si>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</si>
  <si>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</si>
  <si>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</si>
  <si>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</si>
  <si>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</si>
  <si>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</si>
  <si>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</si>
  <si>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</si>
  <si>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</si>
  <si>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</si>
  <si>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</si>
  <si>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</si>
  <si>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</si>
  <si>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</si>
  <si>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</si>
  <si>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</si>
  <si>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</si>
  <si>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</si>
  <si>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</si>
  <si>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</si>
  <si>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</si>
  <si>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</si>
  <si>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</si>
  <si>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</si>
  <si>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</si>
  <si>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</si>
  <si>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</si>
  <si>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</si>
  <si>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</si>
  <si>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</si>
  <si>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</si>
  <si>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</si>
  <si>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</si>
  <si>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</si>
  <si>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</si>
  <si>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</si>
  <si>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</si>
  <si>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</si>
  <si>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</si>
  <si>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</si>
  <si>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</si>
  <si>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</si>
  <si>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</si>
  <si>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</si>
  <si>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</si>
  <si>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</si>
  <si>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</si>
  <si>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</si>
  <si>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</si>
  <si>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</si>
  <si>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</si>
  <si>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</si>
  <si>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</si>
  <si>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</si>
  <si>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</si>
  <si>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</si>
  <si>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</si>
  <si>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</si>
  <si>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</si>
  <si>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</si>
  <si>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</si>
  <si>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</si>
  <si>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</si>
  <si>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</si>
  <si>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</si>
  <si>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</si>
  <si>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</si>
  <si>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</si>
  <si>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</si>
  <si>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</si>
  <si>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</si>
  <si>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</si>
  <si>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</si>
  <si>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</si>
  <si>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</si>
  <si>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</si>
  <si>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</si>
  <si>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</si>
  <si>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</si>
  <si>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</si>
  <si>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</si>
  <si>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</si>
  <si>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</si>
  <si>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</si>
  <si>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</si>
  <si>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</si>
  <si>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</si>
  <si>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</si>
  <si>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</si>
  <si>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</si>
  <si>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</si>
  <si>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</si>
  <si>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</si>
  <si>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</si>
  <si>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</si>
  <si>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</si>
  <si>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</si>
  <si>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</si>
  <si>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</si>
  <si>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</si>
  <si>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</si>
  <si>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</si>
  <si>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</si>
  <si>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</si>
  <si>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</si>
  <si>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</si>
  <si>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</si>
  <si>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</si>
  <si>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</si>
  <si>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</si>
  <si>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</si>
  <si>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</si>
  <si>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</si>
  <si>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</si>
  <si>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</si>
  <si>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</si>
  <si>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</si>
  <si>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</si>
  <si>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</si>
  <si>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</si>
  <si>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</si>
  <si>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</si>
  <si>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</si>
  <si>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</si>
  <si>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</si>
  <si>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</si>
  <si>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</si>
  <si>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</si>
  <si>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</si>
  <si>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</si>
  <si>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</si>
  <si>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</si>
  <si>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</si>
  <si>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</si>
  <si>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</si>
  <si>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</si>
  <si>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</si>
  <si>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</si>
  <si>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</si>
  <si>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</si>
  <si>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</si>
  <si>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</si>
  <si>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</si>
  <si>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</si>
  <si>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</si>
  <si>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</si>
  <si>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</si>
  <si>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</si>
  <si>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</si>
  <si>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</si>
  <si>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</si>
  <si>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</si>
  <si>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</si>
  <si>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</si>
  <si>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</si>
  <si>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</si>
  <si>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</si>
  <si>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</si>
  <si>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</si>
  <si>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</si>
  <si>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</si>
  <si>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</si>
  <si>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</si>
  <si>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</si>
  <si>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</si>
  <si>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</si>
  <si>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</si>
  <si>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</si>
  <si>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</si>
  <si>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</si>
  <si>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</si>
  <si>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</si>
  <si>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</si>
  <si>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</si>
  <si>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</si>
  <si>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</si>
  <si>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</si>
  <si>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</si>
  <si>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</si>
  <si>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</si>
  <si>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</si>
  <si>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</si>
  <si>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</si>
  <si>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</si>
  <si>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</si>
  <si>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</si>
  <si>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</si>
  <si>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</si>
  <si>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</si>
  <si>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</si>
  <si>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</si>
  <si>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</si>
  <si>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</si>
  <si>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</si>
  <si>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</si>
  <si>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</si>
  <si>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</si>
  <si>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</si>
  <si>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</si>
  <si>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</si>
  <si>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</si>
  <si>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</si>
  <si>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</si>
  <si>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</si>
  <si>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</si>
  <si>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</si>
  <si>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</si>
  <si>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</si>
  <si>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</si>
  <si>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</si>
  <si>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</si>
  <si>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</si>
  <si>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</si>
  <si>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</si>
  <si>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</si>
  <si>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</si>
  <si>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</si>
  <si>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</si>
  <si>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</si>
  <si>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</si>
  <si>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</si>
  <si>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</si>
  <si>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</si>
  <si>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</si>
  <si>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</si>
  <si>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</si>
  <si>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</si>
  <si>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</si>
  <si>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</si>
  <si>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</si>
  <si>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</si>
  <si>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</si>
  <si>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</si>
  <si>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</si>
  <si>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</si>
  <si>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</si>
  <si>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</si>
  <si>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</si>
  <si>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</si>
  <si>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</si>
  <si>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</si>
  <si>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</si>
  <si>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</si>
  <si>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</si>
  <si>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</si>
  <si>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</si>
  <si>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</si>
  <si>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</si>
  <si>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</si>
  <si>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</si>
  <si>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</si>
  <si>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</si>
  <si>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</si>
  <si>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</si>
  <si>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</si>
  <si>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</si>
  <si>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</si>
  <si>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</si>
  <si>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</si>
  <si>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</si>
  <si>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</si>
  <si>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</si>
  <si>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</si>
  <si>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</si>
  <si>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</si>
  <si>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</si>
  <si>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</si>
  <si>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</si>
  <si>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</si>
  <si>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</si>
  <si>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</si>
  <si>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</si>
  <si>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</si>
  <si>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</si>
  <si>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</si>
  <si>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</si>
  <si>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</si>
  <si>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</si>
  <si>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</si>
  <si>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</si>
  <si>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</si>
  <si>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</si>
  <si>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</si>
  <si>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</si>
  <si>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</si>
  <si>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</si>
  <si>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</si>
  <si>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</si>
  <si>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</si>
  <si>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</si>
  <si>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</si>
  <si>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</si>
  <si>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</si>
  <si>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</si>
  <si>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</si>
  <si>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</si>
  <si>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</si>
  <si>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</si>
  <si>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</si>
  <si>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</si>
  <si>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</si>
  <si>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</si>
  <si>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</si>
  <si>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</si>
  <si>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</si>
  <si>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</si>
  <si>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</si>
  <si>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</si>
  <si>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</si>
  <si>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</si>
  <si>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</si>
  <si>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</si>
  <si>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</si>
  <si>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</si>
  <si>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</si>
  <si>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</si>
  <si>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</si>
  <si>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</si>
  <si>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</si>
  <si>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</si>
  <si>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</si>
  <si>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</si>
  <si>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</si>
  <si>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</si>
  <si>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</si>
  <si>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</si>
  <si>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</si>
  <si>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</si>
  <si>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</si>
  <si>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</si>
  <si>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</si>
  <si>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</si>
  <si>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</si>
  <si>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</si>
  <si>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</si>
  <si>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</si>
  <si>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</si>
  <si>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</si>
  <si>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</si>
  <si>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</si>
  <si>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</si>
  <si>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</si>
  <si>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</si>
  <si>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</si>
  <si>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</si>
  <si>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</si>
  <si>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</si>
  <si>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</si>
  <si>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</si>
  <si>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</si>
  <si>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</si>
  <si>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</si>
  <si>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</si>
  <si>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</si>
  <si>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</si>
  <si>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</si>
  <si>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</si>
  <si>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</si>
  <si>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</si>
  <si>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</si>
  <si>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</si>
  <si>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</si>
  <si>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</si>
  <si>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</si>
  <si>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</si>
  <si>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</si>
  <si>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</si>
  <si>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</si>
  <si>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</si>
  <si>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</si>
  <si>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</si>
  <si>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</si>
  <si>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</si>
  <si>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</si>
  <si>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</si>
  <si>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</si>
  <si>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</si>
  <si>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</si>
  <si>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</si>
  <si>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</si>
  <si>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</si>
  <si>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</si>
  <si>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</si>
  <si>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</si>
  <si>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</si>
  <si>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</si>
  <si>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</si>
  <si>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</si>
  <si>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</si>
  <si>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</si>
  <si>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</si>
  <si>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</si>
  <si>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</si>
  <si>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</si>
  <si>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</si>
  <si>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</si>
  <si>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</si>
  <si>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</si>
  <si>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</si>
  <si>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</si>
  <si>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</si>
  <si>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</si>
  <si>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</si>
  <si>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</si>
  <si>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</si>
  <si>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</si>
  <si>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</si>
  <si>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</si>
  <si>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</si>
  <si>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</si>
  <si>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</si>
  <si>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</si>
  <si>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</si>
  <si>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</si>
  <si>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</si>
  <si>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</si>
  <si>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</si>
  <si>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</si>
  <si>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</si>
  <si>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</si>
  <si>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</si>
  <si>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</si>
  <si>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</si>
  <si>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</si>
  <si>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</si>
  <si>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</si>
  <si>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</si>
  <si>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</si>
  <si>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</si>
  <si>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</si>
  <si>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</si>
  <si>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</si>
  <si>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</si>
  <si>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</si>
  <si>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</si>
  <si>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</si>
  <si>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</si>
  <si>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</si>
  <si>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</si>
  <si>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</si>
  <si>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</si>
  <si>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</si>
  <si>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</si>
  <si>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</si>
  <si>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</si>
  <si>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</si>
  <si>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</si>
  <si>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</si>
  <si>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</si>
  <si>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</si>
  <si>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</si>
  <si>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</si>
  <si>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</si>
  <si>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</si>
  <si>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</si>
  <si>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</si>
  <si>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</si>
  <si>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</si>
  <si>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</si>
  <si>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</si>
  <si>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</si>
  <si>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</si>
  <si>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</si>
  <si>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</si>
  <si>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</si>
  <si>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</si>
  <si>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</si>
  <si>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</si>
  <si>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</si>
  <si>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</si>
  <si>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</si>
  <si>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</si>
  <si>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</si>
  <si>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</si>
  <si>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</si>
  <si>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</si>
  <si>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</si>
  <si>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</si>
  <si>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</si>
  <si>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</si>
  <si>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</si>
  <si>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</si>
  <si>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</si>
  <si>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</si>
  <si>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</si>
  <si>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</si>
  <si>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</si>
  <si>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</si>
  <si>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</si>
  <si>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</si>
  <si>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</si>
  <si>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</si>
  <si>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</si>
  <si>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</si>
  <si>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</si>
  <si>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</si>
  <si>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</si>
  <si>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</si>
  <si>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</si>
  <si>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</si>
  <si>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</si>
  <si>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</si>
  <si>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</si>
  <si>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</si>
  <si>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</si>
  <si>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</si>
  <si>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</si>
  <si>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</si>
  <si>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</si>
  <si>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</si>
  <si>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</si>
  <si>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</si>
  <si>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</si>
  <si>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</si>
  <si>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</si>
  <si>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</si>
  <si>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</si>
  <si>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</si>
  <si>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</si>
  <si>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</si>
  <si>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</si>
  <si>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</si>
  <si>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</si>
  <si>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</si>
  <si>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</si>
  <si>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</si>
  <si>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</si>
  <si>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</si>
  <si>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</si>
  <si>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</si>
  <si>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</si>
  <si>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</si>
  <si>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</si>
  <si>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</si>
  <si>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</si>
  <si>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</si>
  <si>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</si>
  <si>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</si>
  <si>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</si>
  <si>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</si>
  <si>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</si>
  <si>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</si>
  <si>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</si>
  <si>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</si>
  <si>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</si>
  <si>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</si>
  <si>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</si>
  <si>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</si>
  <si>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</si>
  <si>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</si>
  <si>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</si>
  <si>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</si>
  <si>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</si>
  <si>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</si>
  <si>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</si>
  <si>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</si>
  <si>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</si>
  <si>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</si>
  <si>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</si>
  <si>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</si>
  <si>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</si>
  <si>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</si>
  <si>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</si>
  <si>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</si>
  <si>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</si>
  <si>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</si>
  <si>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</si>
  <si>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</si>
  <si>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</si>
  <si>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</si>
  <si>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</si>
  <si>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</si>
  <si>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</si>
  <si>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</si>
  <si>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</si>
  <si>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</si>
  <si>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</si>
  <si>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</si>
  <si>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</si>
  <si>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</si>
  <si>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</si>
  <si>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</si>
  <si>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</si>
  <si>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</si>
  <si>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</si>
  <si>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</si>
  <si>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</si>
  <si>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</si>
  <si>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</si>
  <si>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</si>
  <si>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</si>
  <si>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</si>
  <si>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</si>
  <si>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</si>
  <si>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</si>
  <si>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</si>
  <si>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</si>
  <si>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</si>
  <si>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</si>
  <si>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</si>
  <si>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</si>
  <si>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</si>
  <si>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</si>
  <si>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</si>
  <si>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</si>
  <si>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</si>
  <si>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</si>
  <si>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</si>
  <si>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</si>
  <si>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</si>
  <si>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</si>
  <si>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</si>
  <si>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</si>
  <si>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</si>
  <si>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</si>
  <si>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</si>
  <si>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</si>
  <si>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</si>
  <si>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</si>
  <si>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</si>
  <si>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</si>
  <si>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</si>
  <si>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</si>
  <si>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</si>
  <si>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</si>
  <si>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</si>
  <si>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</si>
  <si>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</si>
  <si>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</si>
  <si>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</si>
  <si>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</si>
  <si>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</si>
  <si>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</si>
  <si>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</si>
  <si>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</si>
  <si>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</si>
  <si>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</si>
  <si>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</si>
  <si>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</si>
  <si>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</si>
  <si>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</si>
  <si>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</si>
  <si>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</si>
  <si>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</si>
  <si>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</si>
  <si>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</si>
  <si>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</si>
  <si>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</si>
  <si>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</si>
  <si>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</si>
  <si>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</si>
  <si>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</si>
  <si>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</si>
  <si>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</si>
  <si>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</si>
  <si>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</si>
  <si>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</si>
  <si>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</si>
  <si>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</si>
  <si>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</si>
  <si>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</si>
  <si>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</si>
  <si>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</si>
  <si>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</si>
  <si>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</si>
  <si>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</si>
  <si>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</si>
  <si>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</si>
  <si>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</si>
  <si>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</si>
  <si>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</si>
  <si>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</si>
  <si>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</si>
  <si>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</si>
  <si>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</si>
  <si>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</si>
  <si>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</si>
  <si>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</si>
  <si>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</si>
  <si>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</si>
  <si>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</si>
  <si>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</si>
  <si>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</si>
  <si>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</si>
  <si>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</si>
  <si>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</si>
  <si>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</si>
  <si>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</si>
  <si>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</si>
  <si>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</si>
  <si>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</si>
  <si>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</si>
  <si>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</si>
  <si>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</si>
  <si>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</si>
  <si>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</si>
  <si>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</si>
  <si>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</si>
  <si>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</si>
  <si>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</si>
  <si>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</si>
  <si>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</si>
  <si>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</si>
  <si>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</si>
  <si>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</si>
  <si>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</si>
  <si>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</si>
  <si>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</si>
  <si>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</si>
  <si>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</si>
  <si>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</si>
  <si>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</si>
  <si>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</si>
  <si>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</si>
  <si>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</si>
  <si>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</si>
  <si>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</si>
  <si>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</si>
  <si>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</si>
  <si>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</si>
  <si>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</si>
  <si>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</si>
  <si>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</si>
  <si>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</si>
  <si>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</si>
  <si>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</si>
  <si>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</si>
  <si>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</si>
  <si>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</si>
  <si>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</si>
  <si>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</si>
  <si>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</si>
  <si>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</si>
  <si>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</si>
  <si>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</si>
  <si>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</si>
  <si>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</si>
  <si>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</si>
  <si>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</si>
  <si>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</si>
  <si>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</si>
  <si>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</si>
  <si>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</si>
  <si>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</si>
  <si>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</si>
  <si>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</si>
  <si>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</si>
  <si>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</si>
  <si>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</si>
  <si>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</si>
  <si>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</si>
  <si>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</si>
  <si>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</si>
  <si>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</si>
  <si>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</si>
  <si>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</si>
  <si>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</si>
  <si>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</si>
  <si>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</si>
  <si>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</si>
  <si>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</si>
  <si>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</si>
  <si>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</si>
  <si>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</si>
  <si>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</si>
  <si>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</si>
  <si>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</si>
  <si>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</si>
  <si>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</si>
  <si>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</si>
  <si>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</si>
  <si>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</si>
  <si>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</si>
  <si>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</si>
  <si>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</si>
  <si>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</si>
  <si>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</si>
  <si>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</si>
  <si>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</si>
  <si>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</si>
  <si>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</si>
  <si>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</si>
  <si>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</si>
  <si>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</si>
  <si>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</si>
  <si>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</si>
  <si>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</si>
  <si>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</si>
  <si>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</si>
  <si>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</si>
  <si>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</si>
  <si>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</si>
  <si>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</si>
  <si>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</si>
  <si>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</si>
  <si>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</si>
  <si>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</si>
  <si>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</si>
  <si>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</si>
  <si>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</si>
  <si>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</si>
  <si>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</si>
  <si>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</si>
  <si>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</si>
  <si>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</si>
  <si>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</si>
  <si>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</si>
  <si>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</si>
  <si>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</si>
  <si>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</si>
  <si>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</si>
  <si>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</si>
  <si>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</si>
  <si>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</si>
  <si>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</si>
  <si>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</si>
  <si>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</si>
  <si>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</si>
  <si>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</si>
  <si>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</si>
  <si>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</si>
  <si>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</si>
  <si>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</si>
  <si>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</si>
  <si>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</si>
  <si>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</si>
  <si>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</si>
  <si>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</si>
  <si>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</si>
  <si>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</si>
  <si>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</si>
  <si>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</si>
  <si>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</si>
  <si>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</si>
  <si>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</si>
  <si>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</si>
  <si>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</si>
  <si>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</si>
  <si>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</si>
  <si>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</si>
  <si>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</si>
  <si>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</si>
  <si>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</si>
  <si>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</si>
  <si>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</si>
  <si>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</si>
  <si>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</si>
  <si>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</si>
  <si>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</si>
  <si>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</si>
  <si>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</si>
  <si>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</si>
  <si>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</si>
  <si>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</si>
  <si>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</si>
  <si>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</si>
  <si>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</si>
  <si>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</si>
  <si>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</si>
  <si>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</si>
  <si>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</si>
  <si>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</si>
  <si>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</si>
  <si>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</si>
  <si>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</si>
  <si>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</si>
  <si>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</si>
  <si>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</si>
  <si>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</si>
  <si>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</si>
  <si>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</si>
  <si>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</si>
  <si>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</si>
  <si>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</si>
  <si>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</si>
  <si>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</si>
  <si>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</si>
  <si>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</si>
  <si>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</si>
  <si>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</si>
  <si>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</si>
  <si>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</si>
  <si>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</si>
  <si>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</si>
  <si>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</si>
  <si>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</si>
  <si>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</si>
  <si>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</si>
  <si>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</si>
  <si>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</si>
  <si>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</si>
  <si>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</si>
  <si>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</si>
  <si>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</si>
  <si>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</si>
  <si>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</si>
  <si>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</si>
  <si>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</si>
  <si>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</si>
  <si>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</si>
  <si>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</si>
  <si>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</si>
  <si>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</si>
  <si>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</si>
  <si>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</si>
  <si>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</si>
  <si>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</si>
  <si>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</si>
  <si>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</si>
  <si>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</si>
  <si>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</si>
  <si>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</si>
  <si>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</si>
  <si>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</si>
  <si>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</si>
  <si>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</si>
  <si>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</si>
  <si>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</si>
  <si>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</si>
  <si>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</si>
  <si>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</si>
  <si>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</si>
  <si>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</si>
  <si>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</si>
  <si>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</si>
  <si>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</si>
  <si>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</si>
  <si>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</si>
  <si>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</si>
  <si>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</si>
  <si>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</si>
  <si>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</si>
  <si>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</si>
  <si>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</si>
  <si>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</si>
  <si>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</si>
  <si>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</si>
  <si>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</si>
  <si>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</si>
  <si>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</si>
  <si>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</si>
  <si>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</si>
  <si>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</si>
  <si>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</si>
  <si>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</si>
  <si>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</si>
  <si>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</si>
  <si>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</si>
  <si>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</si>
  <si>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</si>
  <si>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</si>
  <si>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</si>
  <si>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</si>
  <si>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</si>
  <si>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</si>
  <si>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</si>
  <si>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</si>
  <si>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</si>
  <si>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</si>
  <si>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</si>
  <si>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</si>
  <si>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</si>
  <si>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</si>
  <si>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</si>
  <si>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</si>
  <si>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</si>
  <si>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</si>
  <si>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</si>
  <si>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</si>
  <si>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</si>
  <si>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</si>
  <si>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</si>
  <si>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</si>
  <si>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</si>
  <si>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</si>
  <si>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</si>
  <si>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</si>
  <si>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</si>
  <si>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</si>
  <si>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</si>
  <si>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</si>
  <si>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</si>
  <si>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</si>
  <si>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</si>
  <si>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</si>
  <si>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</si>
  <si>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</si>
  <si>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</si>
  <si>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</si>
  <si>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</si>
  <si>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</si>
  <si>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</si>
  <si>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</si>
  <si>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</si>
  <si>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</si>
  <si>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</si>
  <si>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</si>
  <si>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</si>
  <si>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</si>
  <si>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</si>
  <si>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</si>
  <si>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</si>
  <si>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</si>
  <si>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</si>
  <si>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</si>
  <si>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</si>
  <si>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</si>
  <si>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</si>
  <si>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</si>
  <si>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</si>
  <si>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</si>
  <si>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</si>
  <si>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</si>
  <si>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</si>
  <si>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</si>
  <si>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</si>
  <si>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</si>
  <si>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</si>
  <si>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</si>
  <si>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</si>
  <si>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</si>
  <si>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</si>
  <si>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</si>
  <si>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</si>
  <si>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</si>
  <si>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</si>
  <si>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</si>
  <si>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</si>
  <si>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</si>
  <si>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</si>
  <si>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</si>
  <si>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</si>
  <si>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</si>
  <si>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</si>
  <si>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</si>
  <si>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</si>
  <si>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</si>
  <si>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</si>
  <si>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</si>
  <si>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</si>
  <si>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</si>
  <si>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</si>
  <si>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</si>
  <si>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</si>
  <si>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</si>
  <si>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</si>
  <si>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</si>
  <si>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</si>
  <si>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</si>
  <si>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</si>
  <si>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</si>
  <si>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</si>
  <si>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</si>
  <si>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</si>
  <si>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</si>
  <si>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</si>
  <si>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</si>
  <si>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</si>
  <si>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</si>
  <si>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</si>
  <si>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</si>
  <si>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</si>
  <si>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</si>
  <si>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</si>
  <si>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</si>
  <si>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</si>
  <si>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</si>
  <si>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</si>
  <si>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</si>
  <si>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</si>
  <si>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</si>
  <si>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</si>
  <si>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</si>
  <si>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</si>
  <si>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</si>
  <si>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</si>
  <si>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</si>
  <si>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</si>
  <si>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</si>
  <si>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</si>
  <si>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</si>
  <si>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</si>
  <si>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</si>
  <si>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</si>
  <si>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</si>
  <si>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</si>
  <si>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</si>
  <si>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</si>
  <si>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</si>
  <si>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</si>
  <si>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</si>
  <si>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</si>
  <si>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</si>
  <si>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</si>
  <si>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</si>
  <si>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</si>
  <si>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</si>
  <si>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</si>
  <si>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</si>
  <si>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</si>
  <si>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</si>
  <si>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</si>
  <si>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</si>
  <si>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</si>
  <si>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</si>
  <si>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</si>
  <si>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</si>
  <si>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</si>
  <si>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</si>
  <si>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</si>
  <si>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</si>
  <si>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</si>
  <si>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</si>
  <si>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</si>
  <si>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</si>
  <si>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</si>
  <si>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</si>
  <si>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</si>
  <si>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</si>
  <si>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</si>
  <si>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</si>
  <si>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</si>
  <si>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</si>
  <si>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</si>
  <si>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</si>
  <si>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</si>
  <si>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</si>
  <si>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</si>
  <si>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</si>
  <si>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</si>
  <si>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</si>
  <si>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</si>
  <si>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</si>
  <si>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</si>
  <si>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</si>
  <si>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</si>
  <si>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</si>
  <si>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</si>
  <si>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</si>
  <si>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</si>
  <si>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</si>
  <si>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</si>
  <si>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</si>
  <si>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</si>
  <si>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</si>
  <si>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</si>
  <si>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</si>
  <si>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</si>
  <si>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</si>
  <si>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</si>
  <si>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</si>
  <si>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</si>
  <si>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</si>
  <si>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</si>
  <si>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</si>
  <si>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</si>
  <si>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</si>
  <si>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</si>
  <si>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</si>
  <si>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</si>
  <si>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</si>
  <si>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</si>
  <si>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</si>
  <si>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</si>
  <si>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</si>
  <si>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</si>
  <si>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</si>
  <si>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</si>
  <si>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</si>
  <si>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</si>
  <si>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</si>
  <si>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</si>
  <si>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</si>
  <si>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</si>
  <si>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</si>
  <si>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</si>
  <si>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</si>
  <si>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</si>
  <si>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</si>
  <si>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</si>
  <si>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</si>
  <si>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</si>
  <si>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</si>
  <si>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</si>
  <si>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</si>
  <si>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</si>
  <si>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</si>
  <si>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</si>
  <si>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</si>
  <si>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</si>
  <si>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</si>
  <si>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</si>
  <si>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</si>
  <si>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</si>
  <si>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</si>
  <si>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</si>
  <si>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</si>
  <si>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</si>
  <si>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</si>
  <si>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</si>
  <si>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</si>
  <si>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</si>
  <si>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</si>
  <si>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</si>
  <si>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</si>
  <si>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</si>
  <si>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</si>
  <si>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</si>
  <si>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</si>
  <si>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</si>
  <si>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</si>
  <si>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</si>
  <si>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</si>
  <si>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</si>
  <si>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</si>
  <si>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</si>
  <si>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</si>
  <si>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</si>
  <si>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</si>
  <si>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</si>
  <si>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</si>
  <si>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</si>
  <si>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</si>
  <si>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</si>
  <si>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</si>
  <si>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</si>
  <si>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</si>
  <si>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</si>
  <si>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</si>
  <si>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</si>
  <si>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</si>
  <si>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</si>
  <si>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</si>
  <si>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</si>
  <si>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</si>
  <si>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</si>
  <si>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</si>
  <si>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</si>
  <si>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</si>
  <si>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</si>
  <si>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</si>
  <si>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</si>
  <si>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</si>
  <si>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</si>
  <si>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</si>
  <si>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</si>
  <si>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</si>
  <si>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</si>
  <si>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</si>
  <si>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</si>
  <si>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</si>
  <si>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</si>
  <si>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</si>
  <si>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</si>
  <si>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</si>
  <si>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</si>
  <si>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</si>
  <si>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</si>
  <si>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</si>
  <si>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</si>
  <si>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</si>
  <si>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</si>
  <si>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</si>
  <si>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</si>
  <si>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</si>
  <si>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</si>
  <si>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</si>
  <si>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</si>
  <si>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</si>
  <si>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</si>
  <si>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</si>
  <si>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</si>
  <si>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</si>
  <si>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</si>
  <si>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</si>
  <si>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</si>
  <si>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</si>
  <si>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</si>
  <si>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</si>
  <si>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</si>
  <si>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</si>
  <si>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</si>
  <si>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</si>
  <si>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</si>
  <si>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</si>
  <si>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</si>
  <si>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</si>
  <si>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</si>
  <si>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</si>
  <si>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</si>
  <si>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</si>
  <si>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</si>
  <si>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</si>
  <si>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</si>
  <si>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</si>
  <si>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</si>
  <si>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</si>
  <si>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</si>
  <si>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</si>
  <si>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</si>
  <si>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</si>
  <si>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</si>
  <si>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</si>
  <si>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</si>
  <si>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</si>
  <si>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</si>
  <si>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</si>
  <si>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</si>
  <si>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</si>
  <si>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</si>
  <si>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</si>
  <si>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</si>
  <si>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</si>
  <si>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</si>
  <si>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</si>
  <si>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</si>
  <si>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</si>
  <si>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</si>
  <si>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</si>
  <si>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</si>
  <si>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</si>
  <si>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</si>
  <si>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</si>
  <si>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</si>
  <si>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</si>
  <si>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</si>
  <si>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</si>
  <si>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</si>
  <si>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</si>
  <si>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</si>
  <si>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</si>
  <si>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</si>
  <si>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</si>
  <si>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</si>
  <si>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</si>
  <si>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</si>
  <si>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</si>
  <si>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</si>
  <si>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</si>
  <si>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</si>
  <si>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</si>
  <si>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</si>
  <si>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</si>
  <si>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</si>
  <si>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</si>
  <si>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</si>
  <si>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</si>
  <si>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</si>
  <si>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</si>
  <si>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</si>
  <si>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</si>
  <si>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</si>
  <si>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</si>
  <si>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</si>
  <si>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</si>
  <si>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</si>
  <si>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</si>
  <si>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</si>
  <si>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</si>
  <si>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</si>
  <si>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</si>
  <si>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</si>
  <si>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</si>
  <si>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</si>
  <si>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</si>
  <si>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</si>
  <si>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</si>
  <si>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</si>
  <si>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</si>
  <si>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</si>
  <si>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</si>
  <si>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</si>
  <si>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</si>
  <si>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</si>
  <si>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</si>
  <si>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</si>
  <si>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</si>
  <si>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</si>
  <si>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</si>
  <si>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</si>
  <si>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</si>
  <si>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</si>
  <si>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</si>
  <si>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</si>
  <si>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</si>
  <si>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</si>
  <si>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</si>
  <si>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</si>
  <si>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</si>
  <si>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</si>
  <si>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</si>
  <si>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</si>
  <si>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</si>
  <si>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</si>
  <si>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</si>
  <si>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</si>
  <si>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</si>
  <si>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</si>
  <si>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</si>
  <si>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</si>
  <si>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</si>
  <si>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</si>
  <si>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</si>
  <si>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</si>
  <si>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</si>
  <si>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</si>
  <si>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</si>
  <si>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</si>
  <si>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</si>
  <si>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</si>
  <si>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</si>
  <si>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</si>
  <si>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</si>
  <si>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</si>
  <si>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</si>
  <si>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</si>
  <si>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</si>
  <si>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</si>
  <si>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</si>
  <si>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</si>
  <si>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</si>
  <si>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</si>
  <si>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</si>
  <si>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</si>
  <si>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</si>
  <si>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</si>
  <si>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</si>
  <si>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</si>
  <si>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</si>
  <si>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</si>
  <si>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</si>
  <si>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</si>
  <si>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</si>
  <si>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</si>
  <si>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</si>
  <si>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</si>
  <si>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</si>
  <si>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</si>
  <si>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</si>
  <si>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</si>
  <si>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</si>
  <si>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</si>
  <si>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</si>
  <si>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</si>
  <si>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</si>
  <si>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</si>
  <si>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</si>
  <si>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</si>
  <si>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</si>
  <si>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</si>
  <si>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</si>
  <si>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</si>
  <si>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</si>
  <si>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</si>
  <si>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</si>
  <si>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</si>
  <si>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</si>
  <si>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</si>
  <si>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</si>
  <si>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</si>
  <si>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</si>
  <si>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</si>
  <si>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</si>
  <si>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</si>
  <si>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</si>
  <si>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</si>
  <si>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</si>
  <si>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</si>
  <si>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</si>
  <si>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</si>
  <si>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</si>
  <si>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</si>
  <si>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</si>
  <si>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</si>
  <si>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</si>
  <si>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</si>
  <si>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</si>
  <si>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</si>
  <si>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</si>
  <si>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</si>
  <si>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</si>
  <si>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</si>
  <si>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</si>
  <si>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</si>
  <si>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</si>
  <si>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</si>
  <si>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</si>
  <si>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</si>
  <si>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</si>
  <si>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</si>
  <si>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</si>
  <si>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</si>
  <si>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</si>
  <si>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</si>
  <si>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</si>
  <si>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</si>
  <si>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</si>
  <si>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</si>
  <si>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</si>
  <si>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</si>
  <si>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</si>
  <si>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</si>
  <si>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</si>
  <si>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</si>
  <si>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</si>
  <si>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</si>
  <si>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</si>
  <si>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</si>
  <si>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</si>
  <si>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</si>
  <si>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</si>
  <si>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</si>
  <si>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</si>
  <si>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</si>
  <si>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</si>
  <si>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</si>
  <si>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</si>
  <si>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</si>
  <si>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</si>
  <si>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</si>
  <si>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</si>
  <si>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</si>
  <si>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</si>
  <si>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</si>
  <si>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</si>
  <si>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</si>
  <si>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</si>
  <si>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</si>
  <si>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</si>
  <si>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</si>
  <si>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</si>
  <si>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</si>
  <si>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</si>
  <si>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</si>
  <si>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</si>
  <si>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</si>
  <si>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</si>
  <si>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</si>
  <si>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</si>
  <si>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</si>
  <si>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</si>
  <si>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</si>
  <si>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</si>
  <si>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</si>
  <si>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</si>
  <si>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</si>
  <si>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</si>
  <si>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</si>
  <si>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</si>
  <si>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</si>
  <si>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</si>
  <si>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</si>
  <si>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</si>
  <si>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</si>
  <si>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</si>
  <si>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</si>
  <si>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</si>
  <si>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</si>
  <si>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</si>
  <si>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</si>
  <si>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</si>
  <si>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</si>
  <si>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</si>
  <si>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</si>
  <si>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</si>
  <si>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</si>
  <si>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</si>
  <si>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</si>
  <si>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</si>
  <si>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</si>
  <si>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</si>
  <si>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</si>
  <si>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</si>
  <si>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</si>
  <si>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</si>
  <si>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</si>
  <si>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</si>
  <si>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</si>
  <si>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</si>
  <si>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</si>
  <si>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</si>
  <si>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</si>
  <si>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</si>
  <si>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</si>
  <si>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</si>
  <si>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</si>
  <si>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</si>
  <si>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</si>
  <si>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</si>
  <si>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</si>
  <si>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</si>
  <si>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</si>
  <si>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</si>
  <si>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</si>
  <si>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</si>
  <si>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</si>
  <si>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</si>
  <si>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</si>
  <si>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</si>
  <si>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</si>
  <si>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</si>
  <si>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</si>
  <si>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</si>
  <si>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</si>
  <si>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</si>
  <si>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</si>
  <si>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</si>
  <si>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</si>
  <si>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</si>
  <si>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</si>
  <si>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</si>
  <si>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</si>
  <si>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</si>
  <si>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</si>
  <si>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</si>
  <si>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</si>
  <si>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</si>
  <si>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</si>
  <si>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</si>
  <si>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</si>
  <si>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</si>
  <si>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</si>
  <si>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</si>
  <si>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</si>
  <si>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</si>
  <si>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</si>
  <si>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</si>
  <si>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</si>
  <si>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</si>
  <si>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</si>
  <si>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</si>
  <si>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</si>
  <si>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</si>
  <si>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</si>
  <si>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</si>
  <si>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</si>
  <si>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</si>
  <si>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</si>
  <si>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</si>
  <si>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</si>
  <si>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</si>
  <si>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</si>
  <si>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</si>
  <si>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</si>
  <si>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</si>
  <si>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</si>
  <si>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</si>
  <si>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</si>
  <si>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</si>
  <si>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</si>
  <si>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</si>
  <si>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</si>
  <si>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</si>
  <si>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</si>
  <si>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</si>
  <si>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</si>
  <si>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</si>
  <si>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</si>
  <si>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</si>
  <si>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</si>
  <si>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</si>
  <si>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</si>
  <si>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</si>
  <si>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</si>
  <si>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</si>
  <si>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</si>
  <si>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</si>
  <si>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</si>
  <si>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</si>
  <si>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</si>
  <si>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</si>
  <si>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</si>
  <si>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</si>
  <si>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</si>
  <si>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</si>
  <si>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</si>
  <si>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</si>
  <si>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</si>
  <si>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</si>
  <si>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</si>
  <si>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</si>
  <si>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</si>
  <si>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</si>
  <si>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</si>
  <si>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</si>
  <si>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</si>
  <si>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</si>
  <si>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</si>
  <si>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</si>
  <si>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</si>
  <si>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</si>
  <si>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</si>
  <si>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</si>
  <si>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</si>
  <si>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</si>
  <si>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</si>
  <si>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</si>
  <si>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</si>
  <si>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</si>
  <si>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</si>
  <si>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</si>
  <si>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</si>
  <si>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</si>
  <si>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</si>
  <si>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</si>
  <si>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</si>
  <si>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</si>
  <si>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</si>
  <si>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</si>
  <si>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</si>
  <si>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</si>
  <si>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</si>
  <si>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</si>
  <si>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</si>
  <si>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</si>
  <si>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</si>
  <si>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</si>
  <si>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</si>
  <si>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</si>
  <si>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</si>
  <si>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</si>
  <si>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</si>
  <si>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</si>
  <si>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</si>
  <si>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</si>
  <si>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</si>
  <si>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</si>
  <si>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</si>
  <si>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</si>
  <si>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</si>
  <si>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</si>
  <si>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</si>
  <si>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</si>
  <si>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</si>
  <si>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</si>
  <si>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</si>
  <si>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</si>
  <si>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</si>
  <si>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</si>
  <si>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</si>
  <si>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</si>
  <si>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</si>
  <si>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</si>
  <si>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</si>
  <si>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</si>
  <si>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</si>
  <si>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</si>
  <si>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</si>
  <si>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</si>
  <si>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</si>
  <si>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</si>
  <si>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</si>
  <si>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</si>
  <si>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</si>
  <si>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</si>
  <si>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</si>
  <si>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</si>
  <si>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</si>
  <si>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</si>
  <si>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</si>
  <si>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</si>
  <si>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</si>
  <si>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</si>
  <si>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</si>
  <si>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</si>
  <si>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</si>
  <si>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</si>
  <si>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</si>
  <si>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</si>
  <si>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</si>
  <si>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</si>
  <si>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</si>
  <si>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</si>
  <si>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</si>
  <si>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</si>
  <si>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</si>
  <si>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</si>
  <si>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</si>
  <si>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</si>
  <si>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</si>
  <si>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</si>
  <si>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</si>
  <si>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</si>
  <si>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</si>
  <si>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</si>
  <si>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</si>
  <si>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</si>
  <si>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</si>
  <si>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</si>
  <si>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</si>
  <si>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</si>
  <si>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</si>
  <si>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</si>
  <si>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</si>
  <si>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</si>
  <si>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</si>
  <si>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</si>
  <si>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</si>
  <si>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</si>
  <si>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</si>
  <si>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</si>
  <si>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</si>
  <si>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</si>
  <si>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</si>
  <si>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</si>
  <si>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</si>
  <si>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</si>
  <si>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</si>
  <si>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</si>
  <si>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</si>
  <si>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</si>
  <si>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</si>
  <si>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</si>
  <si>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</si>
  <si>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</si>
  <si>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</si>
  <si>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</si>
  <si>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</si>
  <si>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</si>
  <si>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</si>
  <si>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</si>
  <si>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</si>
  <si>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</si>
  <si>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</si>
  <si>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</si>
  <si>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</si>
  <si>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</si>
  <si>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</si>
  <si>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</si>
  <si>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</si>
  <si>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</si>
  <si>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</si>
  <si>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</si>
  <si>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</si>
  <si>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</si>
  <si>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</si>
  <si>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</si>
  <si>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</si>
  <si>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</si>
  <si>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</si>
  <si>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</si>
  <si>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</si>
  <si>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</si>
  <si>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</si>
  <si>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</si>
  <si>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</si>
  <si>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</si>
  <si>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</si>
  <si>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</si>
  <si>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</si>
  <si>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</si>
  <si>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</si>
  <si>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</si>
  <si>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</si>
  <si>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</si>
  <si>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</si>
  <si>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</si>
  <si>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</si>
  <si>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</si>
  <si>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</si>
  <si>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</si>
  <si>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</si>
  <si>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</si>
  <si>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</si>
  <si>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</si>
  <si>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</si>
  <si>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</si>
  <si>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</si>
  <si>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</si>
  <si>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</si>
  <si>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</si>
  <si>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</si>
  <si>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</si>
  <si>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</si>
  <si>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</si>
  <si>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</si>
  <si>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</si>
  <si>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</si>
  <si>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</si>
  <si>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</si>
  <si>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</si>
  <si>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</si>
  <si>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</si>
  <si>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</si>
  <si>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</si>
  <si>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</si>
  <si>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</si>
  <si>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</si>
  <si>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</si>
  <si>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</si>
  <si>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</si>
  <si>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</si>
  <si>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</si>
  <si>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</si>
  <si>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</si>
  <si>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</si>
  <si>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</si>
  <si>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</si>
  <si>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</si>
  <si>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</si>
  <si>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</si>
  <si>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</si>
  <si>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</si>
  <si>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</si>
  <si>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</si>
  <si>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</si>
  <si>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</si>
  <si>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</si>
  <si>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</si>
  <si>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</si>
  <si>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</si>
  <si>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</si>
  <si>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</si>
  <si>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</si>
  <si>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</si>
  <si>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</si>
  <si>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</si>
  <si>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</si>
  <si>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</si>
  <si>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</si>
  <si>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</si>
  <si>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</si>
  <si>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</si>
  <si>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</si>
  <si>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</si>
  <si>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</si>
  <si>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</si>
  <si>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</si>
  <si>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</si>
  <si>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</si>
  <si>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</si>
  <si>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</si>
  <si>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</si>
  <si>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</si>
  <si>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</si>
  <si>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</si>
  <si>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</si>
  <si>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</si>
  <si>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</si>
  <si>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</si>
  <si>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</si>
  <si>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</si>
  <si>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</si>
  <si>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</si>
  <si>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</si>
  <si>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</si>
  <si>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</si>
  <si>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</si>
  <si>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</si>
  <si>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</si>
  <si>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</si>
  <si>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</si>
  <si>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</si>
  <si>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</si>
  <si>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</si>
  <si>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</si>
  <si>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</si>
  <si>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</si>
  <si>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</si>
  <si>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</si>
  <si>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</si>
  <si>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</si>
  <si>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</si>
  <si>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</si>
  <si>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</si>
  <si>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</si>
  <si>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</si>
  <si>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</si>
  <si>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</si>
  <si>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</si>
  <si>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</si>
  <si>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</si>
  <si>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</si>
  <si>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</si>
  <si>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</si>
  <si>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</si>
  <si>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</si>
  <si>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</si>
  <si>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</si>
  <si>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</si>
  <si>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</si>
  <si>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</si>
  <si>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</si>
  <si>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</si>
  <si>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</si>
  <si>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</si>
  <si>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</si>
  <si>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</si>
  <si>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</si>
  <si>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</si>
  <si>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</si>
  <si>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</si>
  <si>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</si>
  <si>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</si>
  <si>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</si>
  <si>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</si>
  <si>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</si>
  <si>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</si>
  <si>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</si>
  <si>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</si>
  <si>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</si>
  <si>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</si>
  <si>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</si>
  <si>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</si>
  <si>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</si>
  <si>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</si>
  <si>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</si>
  <si>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</si>
  <si>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</si>
  <si>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</si>
  <si>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</si>
  <si>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</si>
  <si>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</si>
  <si>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</si>
  <si>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</si>
  <si>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</si>
  <si>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</si>
  <si>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</si>
  <si>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</si>
  <si>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</si>
  <si>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</si>
  <si>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</si>
  <si>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</si>
  <si>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</si>
  <si>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</si>
  <si>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</si>
  <si>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</si>
  <si>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</si>
  <si>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</si>
  <si>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</si>
  <si>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</si>
  <si>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</si>
  <si>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</si>
  <si>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</si>
  <si>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</si>
  <si>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</si>
  <si>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</si>
  <si>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</si>
  <si>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</si>
  <si>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</si>
  <si>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</si>
  <si>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</si>
  <si>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</si>
  <si>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</si>
  <si>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</si>
  <si>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</si>
  <si>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</si>
  <si>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</si>
  <si>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</si>
  <si>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</si>
  <si>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</si>
  <si>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</si>
  <si>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</si>
  <si>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</si>
  <si>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</si>
  <si>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</si>
  <si>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</si>
  <si>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</si>
  <si>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</si>
  <si>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</si>
  <si>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</si>
  <si>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</si>
  <si>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</si>
  <si>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</si>
  <si>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</si>
  <si>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</si>
  <si>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</si>
  <si>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</si>
  <si>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</si>
  <si>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</si>
  <si>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</si>
  <si>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</si>
  <si>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</si>
  <si>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</si>
  <si>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</si>
  <si>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</si>
  <si>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</si>
  <si>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</si>
  <si>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</si>
  <si>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</si>
  <si>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</si>
  <si>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</si>
  <si>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</si>
  <si>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</si>
  <si>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</si>
  <si>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</si>
  <si>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</si>
  <si>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</si>
  <si>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</si>
  <si>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</si>
  <si>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</si>
  <si>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</si>
  <si>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</si>
  <si>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</si>
  <si>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</si>
  <si>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</si>
  <si>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</si>
  <si>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</si>
  <si>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</si>
  <si>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</si>
  <si>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</si>
  <si>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</si>
  <si>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</si>
  <si>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</si>
  <si>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</si>
  <si>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</si>
  <si>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</si>
  <si>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</si>
  <si>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</si>
  <si>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</si>
  <si>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</si>
  <si>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</si>
  <si>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</si>
  <si>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</si>
  <si>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</si>
  <si>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</si>
  <si>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</si>
  <si>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</si>
  <si>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</si>
  <si>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</si>
  <si>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</si>
  <si>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</si>
  <si>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</si>
  <si>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</si>
  <si>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</si>
  <si>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</si>
  <si>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</si>
  <si>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</si>
  <si>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</si>
  <si>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</si>
  <si>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</si>
  <si>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</si>
  <si>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</si>
  <si>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</si>
  <si>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</si>
  <si>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</si>
  <si>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</si>
  <si>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</si>
  <si>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</si>
  <si>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</si>
  <si>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</si>
  <si>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</si>
  <si>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</si>
  <si>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</si>
  <si>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</si>
  <si>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</si>
  <si>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</si>
  <si>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</si>
  <si>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</si>
  <si>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</si>
  <si>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</si>
  <si>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</si>
  <si>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</si>
  <si>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</si>
  <si>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</si>
  <si>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</si>
  <si>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</si>
  <si>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</si>
  <si>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</si>
  <si>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</si>
  <si>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</si>
  <si>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</si>
  <si>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</si>
  <si>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</si>
  <si>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</si>
  <si>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</si>
  <si>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</si>
  <si>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</si>
  <si>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</si>
  <si>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</si>
  <si>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</si>
  <si>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</si>
  <si>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</si>
  <si>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</si>
  <si>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</si>
  <si>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</si>
  <si>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</si>
  <si>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</si>
  <si>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</si>
  <si>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</si>
  <si>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</si>
  <si>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</si>
  <si>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</si>
  <si>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</si>
  <si>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</si>
  <si>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</si>
  <si>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</si>
  <si>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</si>
  <si>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</si>
  <si>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</si>
  <si>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</si>
  <si>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</si>
  <si>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</si>
  <si>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</si>
  <si>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</si>
  <si>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</si>
  <si>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</si>
  <si>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</si>
  <si>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</si>
  <si>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</si>
  <si>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</si>
  <si>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</si>
  <si>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</si>
  <si>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</si>
  <si>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</si>
  <si>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</si>
  <si>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</si>
  <si>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</si>
  <si>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</si>
  <si>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</si>
  <si>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</si>
  <si>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</si>
  <si>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</si>
  <si>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</si>
  <si>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</si>
  <si>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</si>
  <si>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</si>
  <si>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</si>
  <si>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</si>
  <si>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</si>
  <si>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</si>
  <si>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</si>
  <si>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</si>
  <si>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</si>
  <si>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</si>
  <si>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</si>
  <si>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</si>
  <si>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</si>
  <si>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</si>
  <si>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</si>
  <si>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</si>
  <si>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</si>
  <si>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</si>
  <si>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</si>
  <si>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</si>
  <si>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</si>
  <si>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</si>
  <si>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</si>
  <si>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</si>
  <si>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</si>
  <si>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</si>
  <si>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</si>
  <si>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</si>
  <si>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</si>
  <si>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</si>
  <si>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</si>
  <si>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</si>
  <si>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</si>
  <si>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</si>
  <si>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</si>
  <si>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</si>
  <si>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</si>
  <si>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</si>
  <si>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</si>
  <si>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</si>
  <si>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</si>
  <si>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</si>
  <si>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</si>
  <si>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</si>
  <si>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</si>
  <si>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</si>
  <si>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</si>
  <si>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</si>
  <si>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</si>
  <si>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</si>
  <si>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</si>
  <si>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</si>
  <si>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</si>
  <si>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</si>
  <si>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</si>
  <si>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</si>
  <si>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</si>
  <si>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</si>
  <si>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</si>
  <si>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</si>
  <si>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</si>
  <si>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</si>
  <si>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</si>
  <si>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</si>
  <si>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</si>
  <si>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</si>
  <si>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</si>
  <si>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</si>
  <si>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</si>
  <si>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</si>
  <si>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</si>
  <si>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</si>
  <si>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</si>
  <si>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</si>
  <si>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</si>
  <si>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</si>
  <si>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</si>
  <si>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</si>
  <si>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</si>
  <si>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</si>
  <si>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</si>
  <si>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</si>
  <si>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</si>
  <si>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</si>
  <si>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</si>
  <si>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</si>
  <si>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</si>
  <si>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</si>
  <si>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</si>
  <si>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</si>
  <si>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</si>
  <si>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</si>
  <si>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</si>
  <si>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</si>
  <si>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</si>
  <si>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</si>
  <si>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</si>
  <si>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</si>
  <si>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</si>
  <si>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</si>
  <si>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</si>
  <si>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</si>
  <si>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</si>
  <si>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</si>
  <si>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</si>
  <si>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</si>
  <si>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</si>
  <si>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</si>
  <si>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</si>
  <si>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</si>
  <si>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</si>
  <si>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</si>
  <si>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</si>
  <si>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</si>
  <si>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</si>
  <si>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</si>
  <si>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</si>
  <si>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</si>
  <si>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</si>
  <si>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</si>
  <si>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</si>
  <si>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</si>
  <si>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</si>
  <si>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</si>
  <si>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</si>
  <si>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</si>
  <si>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</si>
  <si>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</si>
  <si>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</si>
  <si>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</si>
  <si>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</si>
  <si>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</si>
  <si>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</si>
  <si>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</si>
  <si>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</si>
  <si>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</si>
  <si>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</si>
  <si>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</si>
  <si>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</si>
  <si>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</si>
  <si>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</si>
  <si>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</si>
  <si>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</si>
  <si>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</si>
  <si>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</si>
  <si>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</si>
  <si>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</si>
  <si>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</si>
  <si>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</si>
  <si>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</si>
  <si>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</si>
  <si>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</si>
  <si>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</si>
  <si>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</si>
  <si>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</si>
  <si>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</si>
  <si>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</si>
  <si>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</si>
  <si>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</si>
  <si>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</si>
  <si>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</si>
  <si>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</si>
  <si>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</si>
  <si>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</si>
  <si>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</si>
  <si>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</si>
  <si>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</si>
  <si>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</si>
  <si>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</si>
  <si>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</si>
  <si>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</si>
  <si>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</si>
  <si>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</si>
  <si>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</si>
  <si>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</si>
  <si>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</si>
  <si>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</si>
  <si>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</si>
  <si>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</si>
  <si>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</si>
  <si>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</si>
  <si>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</si>
  <si>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</si>
  <si>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</si>
  <si>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</si>
  <si>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</si>
  <si>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</si>
  <si>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</si>
  <si>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</si>
  <si>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</si>
  <si>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</si>
  <si>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</si>
  <si>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</si>
  <si>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</si>
  <si>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</si>
  <si>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</si>
  <si>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</si>
  <si>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</si>
  <si>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</si>
  <si>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</si>
  <si>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</si>
  <si>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</si>
  <si>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</si>
  <si>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</si>
  <si>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</si>
  <si>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</si>
  <si>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</si>
  <si>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</si>
  <si>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</si>
  <si>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</si>
  <si>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</si>
  <si>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</si>
  <si>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</si>
  <si>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</si>
  <si>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</si>
  <si>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</si>
  <si>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</si>
  <si>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</si>
  <si>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</si>
  <si>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</si>
  <si>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</si>
  <si>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</si>
  <si>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</si>
  <si>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</si>
  <si>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</si>
  <si>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</si>
  <si>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</si>
  <si>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</si>
  <si>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</si>
  <si>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</si>
  <si>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</si>
  <si>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</si>
  <si>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</si>
  <si>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</si>
  <si>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</si>
  <si>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</si>
  <si>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</si>
  <si>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</si>
  <si>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</si>
  <si>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</si>
  <si>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</si>
  <si>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</si>
  <si>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</si>
  <si>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</si>
  <si>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</si>
  <si>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</si>
  <si>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</si>
  <si>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</si>
  <si>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</si>
  <si>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</si>
  <si>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</si>
  <si>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</si>
  <si>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</si>
  <si>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</si>
  <si>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</si>
  <si>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</si>
  <si>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</si>
  <si>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</si>
  <si>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</si>
  <si>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</si>
  <si>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</si>
  <si>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</si>
  <si>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</si>
  <si>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</si>
  <si>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</si>
  <si>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</si>
  <si>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</si>
  <si>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</si>
  <si>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</si>
  <si>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</si>
  <si>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</si>
  <si>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</si>
  <si>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</si>
  <si>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</si>
  <si>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</si>
  <si>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</si>
  <si>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</si>
  <si>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</si>
  <si>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</si>
  <si>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</si>
  <si>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</si>
  <si>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</si>
  <si>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</si>
  <si>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</si>
  <si>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</si>
  <si>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</si>
  <si>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</si>
  <si>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</si>
  <si>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</si>
  <si>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</si>
  <si>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</si>
  <si>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</si>
  <si>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</si>
  <si>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</si>
  <si>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</si>
  <si>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</si>
  <si>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</si>
  <si>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</si>
  <si>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</si>
  <si>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</si>
  <si>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</si>
  <si>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</si>
  <si>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</si>
  <si>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</si>
  <si>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</si>
  <si>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</si>
  <si>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</si>
  <si>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</si>
  <si>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</si>
  <si>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</si>
  <si>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</si>
  <si>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</si>
  <si>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</si>
  <si>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</si>
  <si>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</si>
  <si>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</si>
  <si>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</si>
  <si>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</si>
  <si>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</si>
  <si>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</si>
  <si>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</si>
  <si>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</si>
  <si>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</si>
  <si>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</si>
  <si>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</si>
  <si>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</si>
  <si>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</si>
  <si>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</si>
  <si>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</si>
  <si>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</si>
  <si>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</si>
  <si>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</si>
  <si>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</si>
  <si>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</si>
  <si>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</si>
  <si>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</si>
  <si>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</si>
  <si>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</si>
  <si>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</si>
  <si>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</si>
  <si>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</si>
  <si>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</si>
  <si>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</si>
  <si>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</si>
  <si>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</si>
  <si>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</si>
  <si>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</si>
  <si>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</si>
  <si>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</si>
  <si>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</si>
  <si>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</si>
  <si>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</si>
  <si>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</si>
  <si>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</si>
  <si>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</si>
  <si>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</si>
  <si>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</si>
  <si>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</si>
  <si>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</si>
  <si>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</si>
  <si>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</si>
  <si>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</si>
  <si>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</si>
  <si>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</si>
  <si>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</si>
  <si>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</si>
  <si>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</si>
  <si>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</si>
  <si>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</si>
  <si>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</si>
  <si>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</si>
  <si>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</si>
  <si>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</si>
  <si>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</si>
  <si>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</si>
  <si>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</si>
  <si>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</si>
  <si>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</si>
  <si>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</si>
  <si>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</si>
  <si>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</si>
  <si>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</si>
  <si>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</si>
  <si>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</si>
  <si>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</si>
  <si>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</si>
  <si>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</si>
  <si>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</si>
  <si>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</si>
  <si>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</si>
  <si>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</si>
  <si>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</si>
  <si>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</si>
  <si>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</si>
  <si>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</si>
  <si>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</si>
  <si>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</si>
  <si>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</si>
  <si>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</si>
  <si>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</si>
  <si>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</si>
  <si>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</si>
  <si>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</si>
  <si>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</si>
  <si>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</si>
  <si>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</si>
  <si>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</si>
  <si>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</si>
  <si>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</si>
  <si>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</si>
  <si>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</si>
  <si>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</si>
  <si>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</si>
  <si>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</si>
  <si>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</si>
  <si>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</si>
  <si>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</si>
  <si>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</si>
  <si>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</si>
  <si>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</si>
  <si>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</si>
  <si>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</si>
  <si>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</si>
  <si>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</si>
  <si>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</si>
  <si>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</si>
  <si>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</si>
  <si>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</si>
  <si>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</si>
  <si>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</si>
  <si>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</si>
  <si>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</si>
  <si>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</si>
  <si>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</si>
  <si>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</si>
  <si>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</si>
  <si>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</si>
  <si>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</si>
  <si>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</si>
  <si>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</si>
  <si>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</si>
  <si>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</si>
  <si>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</si>
  <si>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</si>
  <si>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</si>
  <si>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</si>
  <si>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</si>
  <si>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</si>
  <si>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</si>
  <si>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</si>
  <si>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</si>
  <si>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</si>
  <si>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</si>
  <si>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</si>
  <si>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</si>
  <si>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</si>
  <si>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</si>
  <si>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</si>
  <si>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</si>
  <si>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</si>
  <si>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</si>
  <si>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</si>
  <si>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</si>
  <si>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</si>
  <si>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</si>
  <si>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</si>
  <si>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</si>
  <si>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</si>
  <si>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</si>
  <si>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</si>
  <si>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</si>
  <si>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</si>
  <si>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</si>
  <si>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</si>
  <si>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</si>
  <si>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</si>
  <si>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</si>
  <si>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</si>
  <si>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</si>
  <si>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</si>
  <si>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</si>
  <si>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</si>
  <si>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</si>
  <si>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</si>
  <si>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</si>
  <si>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</si>
  <si>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</si>
  <si>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</si>
  <si>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</si>
  <si>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</si>
  <si>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</si>
  <si>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</si>
  <si>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</si>
  <si>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</si>
  <si>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</si>
  <si>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</si>
  <si>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</si>
  <si>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</si>
  <si>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</si>
  <si>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</si>
  <si>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</si>
  <si>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</si>
  <si>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</si>
  <si>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</si>
  <si>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</si>
  <si>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</si>
  <si>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</si>
  <si>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</si>
  <si>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</si>
  <si>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</si>
  <si>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</si>
  <si>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</si>
  <si>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</si>
  <si>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</si>
  <si>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</si>
  <si>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</si>
  <si>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</si>
  <si>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</si>
  <si>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</si>
  <si>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</si>
  <si>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</si>
  <si>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</si>
  <si>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</si>
  <si>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</si>
  <si>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</si>
  <si>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</si>
  <si>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</si>
  <si>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</si>
  <si>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</si>
  <si>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</si>
  <si>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</si>
  <si>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</si>
  <si>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</si>
  <si>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</si>
  <si>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</si>
  <si>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</si>
  <si>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</si>
  <si>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</si>
  <si>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</si>
  <si>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</si>
  <si>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</si>
  <si>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</si>
  <si>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</si>
  <si>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</si>
  <si>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</si>
  <si>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</si>
  <si>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</si>
  <si>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</si>
  <si>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</si>
  <si>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</si>
  <si>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</si>
  <si>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</si>
  <si>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</si>
  <si>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</si>
  <si>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</si>
  <si>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</si>
  <si>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</si>
  <si>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</si>
  <si>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</si>
  <si>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</si>
  <si>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</si>
  <si>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</si>
  <si>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</si>
  <si>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</si>
  <si>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</si>
  <si>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</si>
  <si>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</si>
  <si>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</si>
  <si>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</si>
  <si>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</si>
  <si>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</si>
  <si>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</si>
  <si>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</si>
  <si>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</si>
  <si>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</si>
  <si>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</si>
  <si>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</si>
  <si>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</si>
  <si>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</si>
  <si>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</si>
  <si>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</si>
  <si>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</si>
  <si>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</si>
  <si>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</si>
  <si>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</si>
  <si>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</si>
  <si>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</si>
  <si>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</si>
  <si>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</si>
  <si>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</si>
  <si>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</si>
  <si>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</si>
  <si>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</si>
  <si>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</si>
  <si>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</si>
  <si>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</si>
  <si>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</si>
  <si>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</si>
  <si>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</si>
  <si>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</si>
  <si>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</si>
  <si>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</si>
  <si>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</si>
  <si>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</si>
  <si>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</si>
  <si>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</si>
  <si>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</si>
  <si>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</si>
  <si>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</si>
  <si>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</si>
  <si>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</si>
  <si>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</si>
  <si>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</si>
  <si>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</si>
  <si>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</si>
  <si>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</si>
  <si>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</si>
  <si>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</si>
  <si>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</si>
  <si>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</si>
  <si>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</si>
  <si>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</si>
  <si>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</si>
  <si>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</si>
  <si>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</si>
  <si>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</si>
  <si>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</si>
  <si>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</si>
  <si>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</si>
  <si>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</si>
  <si>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</si>
  <si>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</si>
  <si>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</si>
  <si>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</si>
  <si>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</si>
  <si>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</si>
  <si>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</si>
  <si>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</si>
  <si>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</si>
  <si>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</si>
  <si>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</si>
  <si>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</si>
  <si>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</si>
  <si>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</si>
  <si>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</si>
  <si>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</si>
  <si>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</si>
  <si>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</si>
  <si>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</si>
  <si>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</si>
  <si>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</si>
  <si>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</si>
  <si>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</si>
  <si>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</si>
  <si>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</si>
  <si>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</si>
  <si>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</si>
  <si>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</si>
  <si>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</si>
  <si>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</si>
  <si>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</si>
  <si>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</si>
  <si>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</si>
  <si>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</si>
  <si>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</si>
  <si>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</si>
  <si>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</si>
  <si>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</si>
  <si>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</si>
  <si>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</si>
  <si>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</si>
  <si>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</si>
  <si>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</si>
  <si>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</si>
  <si>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</si>
  <si>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</si>
  <si>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</si>
  <si>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</si>
  <si>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</si>
  <si>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</si>
  <si>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</si>
  <si>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</si>
  <si>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</si>
  <si>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</si>
  <si>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</si>
  <si>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</si>
  <si>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</si>
  <si>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</si>
  <si>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</si>
  <si>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</si>
  <si>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</si>
  <si>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</si>
  <si>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</si>
  <si>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</si>
  <si>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</si>
  <si>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</si>
  <si>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</si>
  <si>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</si>
  <si>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</si>
  <si>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</si>
  <si>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</si>
  <si>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</si>
  <si>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</si>
  <si>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</si>
  <si>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</si>
  <si>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</si>
  <si>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</si>
  <si>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</si>
  <si>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</si>
  <si>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</si>
  <si>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</si>
  <si>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</si>
  <si>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</si>
  <si>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</si>
  <si>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</si>
  <si>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</si>
  <si>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</si>
  <si>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</si>
  <si>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</si>
  <si>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</si>
  <si>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</si>
  <si>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</si>
  <si>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</si>
  <si>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</si>
  <si>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</si>
  <si>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</si>
  <si>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</si>
  <si>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</si>
  <si>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</si>
  <si>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</si>
  <si>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</si>
  <si>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</si>
  <si>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</si>
  <si>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</si>
  <si>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</si>
  <si>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</si>
  <si>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</si>
  <si>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</si>
  <si>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</si>
  <si>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</si>
  <si>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</si>
  <si>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</si>
  <si>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</si>
  <si>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</si>
  <si>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</si>
  <si>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</si>
  <si>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</si>
  <si>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</si>
  <si>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</si>
  <si>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</si>
  <si>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</si>
  <si>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</si>
  <si>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</si>
  <si>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</si>
  <si>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</si>
  <si>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</si>
  <si>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</si>
  <si>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</si>
  <si>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</si>
  <si>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</si>
  <si>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</si>
  <si>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</si>
  <si>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</si>
  <si>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</si>
  <si>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</si>
  <si>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</si>
  <si>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</si>
  <si>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</si>
  <si>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</si>
  <si>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</si>
  <si>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</si>
  <si>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</si>
  <si>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</si>
  <si>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</si>
  <si>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</si>
  <si>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</si>
  <si>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</si>
  <si>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</si>
  <si>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</si>
  <si>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</si>
  <si>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</si>
  <si>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</si>
  <si>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</si>
  <si>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</si>
  <si>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</si>
  <si>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</si>
  <si>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</si>
  <si>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</si>
  <si>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</si>
  <si>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</si>
  <si>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</si>
  <si>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</si>
  <si>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</si>
  <si>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</si>
  <si>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</si>
  <si>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</si>
  <si>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</si>
  <si>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</si>
  <si>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</si>
  <si>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</si>
  <si>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</si>
  <si>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</si>
  <si>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</si>
  <si>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</si>
  <si>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</si>
  <si>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</si>
  <si>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</si>
  <si>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</si>
  <si>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</si>
  <si>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</si>
  <si>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</si>
  <si>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</si>
  <si>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</si>
  <si>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</si>
  <si>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</si>
  <si>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</si>
  <si>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</si>
  <si>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</si>
  <si>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</si>
  <si>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</si>
  <si>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</si>
  <si>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</si>
  <si>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</si>
  <si>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</si>
  <si>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</si>
  <si>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</si>
  <si>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</si>
  <si>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</si>
  <si>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</si>
  <si>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</si>
  <si>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</si>
  <si>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</si>
  <si>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</si>
  <si>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</si>
  <si>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</si>
  <si>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</si>
  <si>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</si>
  <si>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</si>
  <si>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</si>
  <si>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</si>
  <si>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</si>
  <si>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</si>
  <si>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</si>
  <si>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</si>
  <si>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</si>
  <si>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</si>
  <si>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</si>
  <si>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</si>
  <si>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</si>
  <si>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</si>
  <si>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</si>
  <si>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</si>
  <si>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</si>
  <si>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</si>
  <si>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</si>
  <si>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</si>
  <si>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</si>
  <si>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</si>
  <si>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</si>
  <si>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</si>
  <si>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</si>
  <si>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</si>
  <si>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</si>
  <si>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</si>
  <si>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</si>
  <si>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</si>
  <si>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</si>
  <si>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</si>
  <si>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</si>
  <si>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</si>
  <si>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</si>
  <si>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</si>
  <si>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</si>
  <si>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</si>
  <si>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</si>
  <si>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</si>
  <si>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</si>
  <si>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</si>
  <si>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</si>
  <si>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</si>
  <si>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</si>
  <si>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</si>
  <si>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</si>
  <si>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</si>
  <si>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</si>
  <si>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</si>
  <si>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</si>
  <si>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</si>
  <si>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</si>
  <si>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</si>
  <si>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</si>
  <si>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</si>
  <si>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</si>
  <si>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</si>
  <si>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</si>
  <si>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</si>
  <si>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</si>
  <si>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</si>
  <si>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</si>
  <si>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</si>
  <si>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</si>
  <si>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</si>
  <si>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</si>
  <si>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</si>
  <si>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</si>
  <si>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</si>
  <si>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</si>
  <si>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</si>
  <si>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</si>
  <si>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</si>
  <si>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</si>
  <si>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</si>
  <si>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</si>
  <si>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</si>
  <si>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</si>
  <si>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</si>
  <si>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</si>
  <si>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</si>
  <si>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</si>
  <si>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</si>
  <si>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</si>
  <si>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</si>
  <si>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</si>
  <si>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</si>
  <si>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</si>
  <si>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</si>
  <si>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</si>
  <si>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</si>
  <si>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</si>
  <si>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</si>
  <si>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</si>
  <si>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</si>
  <si>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</si>
  <si>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</si>
  <si>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</si>
  <si>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</si>
  <si>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</si>
  <si>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</si>
  <si>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</si>
  <si>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</si>
  <si>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</si>
  <si>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</si>
  <si>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</si>
  <si>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</si>
  <si>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</si>
  <si>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</si>
  <si>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</si>
  <si>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</si>
  <si>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</si>
  <si>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</si>
  <si>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</si>
  <si>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</si>
  <si>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</si>
  <si>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</si>
  <si>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</si>
  <si>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</si>
  <si>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</si>
  <si>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</si>
  <si>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</si>
  <si>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</si>
  <si>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</si>
  <si>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</si>
  <si>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</si>
  <si>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</si>
  <si>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</si>
  <si>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</si>
  <si>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</si>
  <si>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</si>
  <si>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</si>
  <si>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</si>
  <si>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</si>
  <si>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</si>
  <si>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</si>
  <si>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</si>
  <si>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</si>
  <si>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</si>
  <si>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</si>
  <si>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</si>
  <si>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</si>
  <si>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</si>
  <si>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</si>
  <si>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</si>
  <si>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</si>
  <si>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</si>
  <si>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</si>
  <si>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</si>
  <si>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</si>
  <si>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</si>
  <si>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</si>
  <si>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</si>
  <si>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</si>
  <si>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</si>
  <si>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</si>
  <si>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</si>
  <si>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</si>
  <si>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</si>
  <si>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</si>
  <si>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</si>
  <si>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</si>
  <si>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</si>
  <si>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</si>
  <si>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</si>
  <si>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</si>
  <si>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</si>
  <si>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</si>
  <si>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</si>
  <si>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</si>
  <si>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</si>
  <si>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</si>
  <si>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</si>
  <si>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</si>
  <si>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</si>
  <si>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</si>
  <si>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</si>
  <si>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</si>
  <si>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</si>
  <si>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</si>
  <si>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</si>
  <si>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</si>
  <si>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</si>
  <si>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</si>
  <si>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</si>
  <si>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</si>
  <si>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</si>
  <si>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</si>
  <si>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</si>
  <si>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</si>
  <si>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</si>
  <si>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</si>
  <si>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</si>
  <si>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</si>
  <si>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</si>
  <si>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</si>
  <si>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</si>
  <si>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</si>
  <si>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</si>
  <si>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</si>
  <si>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</si>
  <si>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</si>
  <si>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</si>
  <si>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</si>
  <si>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</si>
  <si>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</si>
  <si>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</si>
  <si>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</si>
  <si>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</si>
  <si>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</si>
  <si>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</si>
  <si>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</si>
  <si>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</si>
  <si>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</si>
  <si>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</si>
  <si>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</si>
  <si>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</si>
  <si>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</si>
  <si>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</si>
  <si>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</si>
  <si>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</si>
  <si>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</si>
  <si>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</si>
  <si>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</si>
  <si>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</si>
  <si>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</si>
  <si>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</si>
  <si>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</si>
  <si>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</si>
  <si>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</si>
  <si>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</si>
  <si>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</si>
  <si>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</si>
  <si>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</si>
  <si>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</si>
  <si>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</si>
  <si>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</si>
  <si>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</si>
  <si>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</si>
  <si>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</si>
  <si>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</si>
  <si>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</si>
  <si>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</si>
  <si>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</si>
  <si>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</si>
  <si>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</si>
  <si>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</si>
  <si>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</si>
  <si>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</si>
  <si>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</si>
  <si>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</si>
  <si>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</si>
  <si>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</si>
  <si>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</si>
  <si>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</si>
  <si>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</si>
  <si>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</si>
  <si>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</si>
  <si>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</si>
  <si>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</si>
  <si>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</si>
  <si>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</si>
  <si>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</si>
  <si>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</si>
  <si>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</si>
  <si>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</si>
  <si>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</si>
  <si>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</si>
  <si>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</si>
  <si>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</si>
  <si>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</si>
  <si>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</si>
  <si>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</si>
  <si>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</si>
  <si>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</si>
  <si>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</si>
  <si>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</si>
  <si>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</si>
  <si>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</si>
  <si>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</si>
  <si>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</si>
  <si>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</si>
  <si>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</si>
  <si>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</si>
  <si>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</si>
  <si>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</si>
  <si>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</si>
  <si>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</si>
  <si>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</si>
  <si>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</si>
  <si>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</si>
  <si>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</si>
  <si>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</si>
  <si>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</si>
  <si>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</si>
  <si>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</si>
  <si>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</si>
  <si>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</si>
  <si>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</si>
  <si>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</si>
  <si>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</si>
  <si>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</si>
  <si>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</si>
  <si>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</si>
  <si>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</si>
  <si>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</si>
  <si>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</si>
  <si>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</si>
  <si>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</si>
  <si>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</si>
  <si>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</si>
  <si>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</si>
  <si>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</si>
  <si>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</si>
  <si>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</si>
  <si>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</si>
  <si>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</si>
  <si>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</si>
  <si>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</si>
  <si>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</si>
  <si>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</si>
  <si>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</si>
  <si>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</si>
  <si>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</si>
  <si>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</si>
  <si>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</si>
  <si>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</si>
  <si>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</si>
  <si>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</si>
  <si>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</si>
  <si>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</si>
  <si>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</si>
  <si>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</si>
  <si>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</si>
  <si>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</si>
  <si>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</si>
  <si>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</si>
  <si>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</si>
  <si>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</si>
  <si>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</si>
  <si>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</si>
  <si>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</si>
  <si>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</si>
  <si>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</si>
  <si>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</si>
  <si>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</si>
  <si>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</si>
  <si>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</si>
  <si>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</si>
  <si>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</si>
  <si>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</si>
  <si>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</si>
  <si>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</si>
  <si>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</si>
  <si>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</si>
  <si>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</si>
  <si>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</si>
  <si>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</si>
  <si>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</si>
  <si>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</si>
  <si>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</si>
  <si>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</si>
  <si>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</si>
  <si>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</si>
  <si>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</si>
  <si>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</si>
  <si>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</si>
  <si>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</si>
  <si>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</si>
  <si>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</si>
  <si>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</si>
  <si>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</si>
  <si>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</si>
  <si>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</si>
  <si>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</si>
  <si>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</si>
  <si>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</si>
  <si>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</si>
  <si>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</si>
  <si>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</si>
  <si>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</si>
  <si>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</si>
  <si>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</si>
  <si>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</si>
  <si>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</si>
  <si>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</si>
  <si>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</si>
  <si>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</si>
  <si>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</si>
  <si>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</si>
  <si>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</si>
  <si>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</si>
  <si>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</si>
  <si>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</si>
  <si>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</si>
  <si>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</si>
  <si>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</si>
  <si>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</si>
  <si>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</si>
  <si>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</si>
  <si>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</si>
  <si>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</si>
  <si>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</si>
  <si>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</si>
  <si>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</si>
  <si>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</si>
  <si>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</si>
  <si>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</si>
  <si>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</si>
  <si>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</si>
  <si>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</si>
  <si>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</si>
  <si>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</si>
  <si>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</si>
  <si>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</si>
  <si>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</si>
  <si>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</si>
  <si>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</si>
  <si>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</si>
  <si>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</si>
  <si>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</si>
  <si>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</si>
  <si>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</si>
  <si>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</si>
  <si>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</si>
  <si>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</si>
  <si>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</si>
  <si>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</si>
  <si>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</si>
  <si>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</si>
  <si>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</si>
  <si>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</si>
  <si>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</si>
  <si>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</si>
  <si>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</si>
  <si>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</si>
  <si>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</si>
  <si>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</si>
  <si>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</si>
  <si>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</si>
  <si>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</si>
  <si>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</si>
  <si>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</si>
  <si>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</si>
  <si>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</si>
  <si>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</si>
  <si>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</si>
  <si>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</si>
  <si>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</si>
  <si>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</si>
  <si>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</si>
  <si>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</si>
  <si>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</si>
  <si>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</si>
  <si>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</si>
  <si>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</si>
  <si>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</si>
  <si>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</si>
  <si>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</si>
  <si>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</si>
  <si>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</si>
  <si>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</si>
  <si>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</si>
  <si>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</si>
  <si>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</si>
  <si>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</si>
  <si>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</si>
  <si>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</si>
  <si>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</si>
  <si>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</si>
  <si>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</si>
  <si>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</si>
  <si>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</si>
  <si>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</si>
  <si>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</si>
  <si>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</si>
  <si>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</si>
  <si>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</si>
  <si>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</si>
  <si>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</si>
  <si>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</si>
  <si>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</si>
  <si>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</si>
  <si>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</si>
  <si>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</si>
  <si>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</si>
  <si>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</si>
  <si>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</si>
  <si>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</si>
  <si>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</si>
  <si>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</si>
  <si>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</si>
  <si>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</si>
  <si>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</si>
  <si>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</si>
  <si>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</si>
  <si>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</si>
  <si>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</si>
  <si>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</si>
  <si>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</si>
  <si>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</si>
  <si>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</si>
  <si>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</si>
  <si>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</si>
  <si>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</si>
  <si>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</si>
  <si>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</si>
  <si>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</si>
  <si>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</si>
  <si>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</si>
  <si>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</si>
  <si>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</si>
  <si>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</si>
  <si>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</si>
  <si>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</si>
  <si>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</si>
  <si>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</si>
  <si>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</si>
  <si>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</si>
  <si>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</si>
  <si>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</si>
  <si>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</si>
  <si>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</si>
  <si>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</si>
  <si>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</si>
  <si>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</si>
  <si>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</si>
  <si>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</si>
  <si>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</si>
  <si>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</si>
  <si>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</si>
  <si>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</si>
  <si>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</si>
  <si>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</si>
  <si>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</si>
  <si>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</si>
  <si>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</si>
  <si>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</si>
  <si>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</si>
  <si>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</si>
  <si>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</si>
  <si>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</si>
  <si>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</si>
  <si>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</si>
  <si>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</si>
  <si>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</si>
  <si>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</si>
  <si>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</si>
  <si>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</si>
  <si>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</si>
  <si>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</si>
  <si>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</si>
  <si>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</si>
  <si>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</si>
  <si>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</si>
  <si>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</si>
  <si>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</si>
  <si>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</si>
  <si>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</si>
  <si>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</si>
  <si>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</si>
  <si>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</si>
  <si>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</si>
  <si>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</si>
  <si>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</si>
  <si>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</si>
  <si>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</si>
  <si>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</si>
  <si>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</si>
  <si>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</si>
  <si>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</si>
  <si>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</si>
  <si>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</si>
  <si>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</si>
  <si>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</si>
  <si>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</si>
  <si>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</si>
  <si>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</si>
  <si>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</si>
  <si>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</si>
  <si>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</si>
  <si>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</si>
  <si>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</si>
  <si>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</si>
  <si>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</si>
  <si>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</si>
  <si>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</si>
  <si>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</si>
  <si>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</si>
  <si>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</si>
  <si>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</si>
  <si>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</si>
  <si>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</si>
  <si>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</si>
  <si>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</si>
  <si>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</si>
  <si>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</si>
  <si>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</si>
  <si>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</si>
  <si>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</si>
  <si>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</si>
  <si>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</si>
  <si>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</si>
  <si>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</si>
  <si>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</si>
  <si>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</si>
  <si>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</si>
  <si>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</si>
  <si>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</si>
  <si>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</si>
  <si>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</si>
  <si>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</si>
  <si>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</si>
  <si>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</si>
  <si>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</si>
  <si>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</si>
  <si>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</si>
  <si>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</si>
  <si>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</si>
  <si>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</si>
  <si>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</si>
  <si>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</si>
  <si>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</si>
  <si>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</si>
  <si>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</si>
  <si>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</si>
  <si>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</si>
  <si>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</si>
  <si>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</si>
  <si>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</si>
  <si>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</si>
  <si>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</si>
  <si>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</si>
  <si>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</si>
  <si>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</si>
  <si>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</si>
  <si>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</si>
  <si>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</si>
  <si>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</si>
  <si>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</si>
  <si>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</si>
  <si>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</si>
  <si>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</si>
  <si>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</si>
  <si>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</si>
  <si>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</si>
  <si>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</si>
  <si>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</si>
  <si>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</si>
  <si>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</si>
  <si>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</si>
  <si>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</si>
  <si>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</si>
  <si>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</si>
  <si>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</si>
  <si>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</si>
  <si>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</si>
  <si>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</si>
  <si>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</si>
  <si>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</si>
  <si>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</si>
  <si>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</si>
  <si>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</si>
  <si>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</si>
  <si>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</si>
  <si>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</si>
  <si>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</si>
  <si>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</si>
  <si>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</si>
  <si>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</si>
  <si>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</si>
  <si>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</si>
  <si>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</si>
  <si>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</si>
  <si>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</si>
  <si>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</si>
  <si>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</si>
  <si>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</si>
  <si>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</si>
  <si>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</si>
  <si>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</si>
  <si>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</si>
  <si>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</si>
  <si>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</si>
  <si>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</si>
  <si>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</si>
  <si>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</si>
  <si>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</si>
  <si>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</si>
  <si>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</si>
  <si>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</si>
  <si>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</si>
  <si>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</si>
  <si>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</si>
  <si>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</si>
  <si>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</si>
  <si>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</si>
  <si>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</si>
  <si>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</si>
  <si>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</si>
  <si>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</si>
  <si>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</si>
  <si>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</si>
  <si>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</si>
  <si>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</si>
  <si>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</si>
  <si>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</si>
  <si>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</si>
  <si>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</si>
  <si>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</si>
  <si>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</si>
  <si>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</si>
  <si>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</si>
  <si>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</si>
  <si>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</si>
  <si>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</si>
  <si>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</si>
  <si>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</si>
  <si>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</si>
  <si>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</si>
  <si>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</si>
  <si>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</si>
  <si>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</si>
  <si>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</si>
  <si>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</si>
  <si>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</si>
  <si>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</si>
  <si>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</si>
  <si>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</si>
  <si>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</si>
  <si>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</si>
  <si>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</si>
  <si>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</si>
  <si>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</si>
  <si>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</si>
  <si>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</si>
  <si>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</si>
  <si>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</si>
  <si>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</si>
  <si>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</si>
  <si>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</si>
  <si>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</si>
  <si>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</si>
  <si>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</si>
  <si>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</si>
  <si>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</si>
  <si>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</si>
  <si>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</si>
  <si>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</si>
  <si>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</si>
  <si>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</si>
  <si>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</si>
  <si>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</si>
  <si>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</si>
  <si>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</si>
  <si>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</si>
  <si>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</si>
  <si>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</si>
  <si>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</si>
  <si>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</si>
  <si>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</si>
  <si>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</si>
  <si>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</si>
  <si>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</si>
  <si>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</si>
  <si>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</si>
  <si>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</si>
  <si>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</si>
  <si>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</si>
  <si>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</si>
  <si>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</si>
  <si>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</si>
  <si>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</si>
  <si>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</si>
  <si>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</si>
  <si>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</si>
  <si>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</si>
  <si>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</si>
  <si>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</si>
  <si>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</si>
  <si>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</si>
  <si>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</si>
  <si>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</si>
  <si>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</si>
  <si>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</si>
  <si>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</si>
  <si>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</si>
  <si>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</si>
  <si>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</si>
  <si>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</si>
  <si>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</si>
  <si>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</si>
  <si>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</si>
  <si>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</si>
  <si>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</si>
  <si>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</si>
  <si>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</si>
  <si>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</si>
  <si>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</si>
  <si>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</si>
  <si>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</si>
  <si>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</si>
  <si>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</si>
  <si>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</si>
  <si>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</si>
  <si>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</si>
  <si>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</si>
  <si>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</si>
  <si>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</si>
  <si>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</si>
  <si>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</si>
  <si>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</si>
  <si>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</si>
  <si>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</si>
  <si>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</si>
  <si>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</si>
  <si>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</si>
  <si>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</si>
  <si>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</si>
  <si>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</si>
  <si>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</si>
  <si>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</si>
  <si>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</si>
  <si>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</si>
  <si>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</si>
  <si>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</si>
  <si>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</si>
  <si>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</si>
  <si>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</si>
  <si>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</si>
  <si>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</si>
  <si>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</si>
  <si>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</si>
  <si>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</si>
  <si>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</si>
  <si>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</si>
  <si>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</si>
  <si>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</si>
  <si>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</si>
  <si>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</si>
  <si>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</si>
  <si>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</si>
  <si>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</si>
  <si>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</si>
  <si>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</si>
  <si>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</si>
  <si>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</si>
  <si>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</si>
  <si>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</si>
  <si>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</si>
  <si>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</si>
  <si>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</si>
  <si>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</si>
  <si>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</si>
  <si>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</si>
  <si>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</si>
  <si>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</si>
  <si>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</si>
  <si>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</si>
  <si>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</si>
  <si>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</si>
  <si>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</si>
  <si>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</si>
  <si>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</si>
  <si>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</si>
  <si>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</si>
  <si>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</si>
  <si>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</si>
  <si>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</si>
  <si>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</si>
  <si>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</si>
  <si>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</si>
  <si>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</si>
  <si>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</si>
  <si>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</si>
  <si>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</si>
  <si>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</si>
  <si>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</si>
  <si>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</si>
  <si>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</si>
  <si>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</si>
  <si>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</si>
  <si>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</si>
  <si>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</si>
  <si>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</si>
  <si>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</si>
  <si>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</si>
  <si>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</si>
  <si>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</si>
  <si>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</si>
  <si>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</si>
  <si>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</si>
  <si>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</si>
  <si>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</si>
  <si>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</si>
  <si>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</si>
  <si>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</si>
  <si>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</si>
  <si>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</si>
  <si>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</si>
  <si>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</si>
  <si>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</si>
  <si>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</si>
  <si>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</si>
  <si>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</si>
  <si>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</si>
  <si>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</si>
  <si>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</si>
  <si>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</si>
  <si>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</si>
  <si>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</si>
  <si>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</si>
  <si>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</si>
  <si>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</si>
  <si>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</si>
  <si>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</si>
  <si>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</si>
  <si>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</si>
  <si>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</si>
  <si>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</si>
  <si>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</si>
  <si>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</si>
  <si>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</si>
  <si>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</si>
  <si>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</si>
  <si>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</si>
  <si>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</si>
  <si>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</si>
  <si>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</si>
  <si>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</si>
  <si>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</si>
  <si>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</si>
  <si>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</si>
  <si>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</si>
  <si>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</si>
  <si>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</si>
  <si>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</si>
  <si>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</si>
  <si>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</si>
  <si>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</si>
  <si>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</si>
  <si>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</si>
  <si>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</si>
  <si>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</si>
  <si>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</si>
  <si>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</si>
  <si>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</si>
  <si>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</si>
  <si>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</si>
  <si>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</si>
  <si>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</si>
  <si>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</si>
  <si>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</si>
  <si>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</si>
  <si>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</si>
  <si>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</si>
  <si>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</si>
  <si>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</si>
  <si>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</si>
  <si>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</si>
  <si>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</si>
  <si>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</si>
  <si>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</si>
  <si>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</si>
  <si>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</si>
  <si>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</si>
  <si>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</si>
  <si>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</si>
  <si>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</si>
  <si>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</si>
  <si>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</si>
  <si>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</si>
  <si>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</si>
  <si>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</si>
  <si>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</si>
  <si>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</si>
  <si>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</si>
  <si>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</si>
  <si>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</si>
  <si>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</si>
  <si>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</si>
  <si>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</si>
  <si>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</si>
  <si>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</si>
  <si>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</si>
  <si>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</si>
  <si>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</si>
  <si>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</si>
  <si>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</si>
  <si>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</si>
  <si>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</si>
  <si>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</si>
  <si>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</si>
  <si>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</si>
  <si>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</si>
  <si>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</si>
  <si>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</si>
  <si>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</si>
  <si>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</si>
  <si>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</si>
  <si>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</si>
  <si>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</si>
  <si>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</si>
  <si>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</si>
  <si>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</si>
  <si>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</si>
  <si>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</si>
  <si>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</si>
  <si>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</si>
  <si>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</si>
  <si>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</si>
  <si>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</si>
  <si>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</si>
  <si>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</si>
  <si>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</si>
  <si>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</si>
  <si>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</si>
  <si>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</si>
  <si>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</si>
  <si>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</si>
  <si>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</si>
  <si>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</si>
  <si>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</si>
  <si>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</si>
  <si>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</si>
  <si>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</si>
  <si>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</si>
  <si>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</si>
  <si>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</si>
  <si>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</si>
  <si>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</si>
  <si>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</si>
  <si>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</si>
  <si>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</si>
  <si>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</si>
  <si>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</si>
  <si>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</si>
  <si>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</si>
  <si>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</si>
  <si>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</si>
  <si>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</si>
  <si>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</si>
  <si>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</si>
  <si>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</si>
  <si>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</si>
  <si>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</si>
  <si>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</si>
  <si>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</si>
  <si>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</si>
  <si>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</si>
  <si>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</si>
  <si>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</si>
  <si>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</si>
  <si>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</si>
  <si>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</si>
  <si>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</si>
  <si>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</si>
  <si>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</si>
  <si>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</si>
  <si>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</si>
  <si>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</si>
  <si>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</si>
  <si>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</si>
  <si>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</si>
  <si>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</si>
  <si>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</si>
  <si>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</si>
  <si>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</si>
  <si>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</si>
  <si>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</si>
  <si>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</si>
  <si>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</si>
  <si>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</si>
  <si>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</si>
  <si>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</si>
  <si>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</si>
  <si>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</si>
  <si>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</si>
  <si>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</si>
  <si>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</si>
  <si>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</si>
  <si>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</si>
  <si>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</si>
  <si>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</si>
  <si>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</si>
  <si>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</si>
  <si>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</si>
  <si>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</si>
  <si>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</si>
  <si>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</si>
  <si>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</si>
  <si>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</si>
  <si>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</si>
  <si>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</si>
  <si>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</si>
  <si>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</si>
  <si>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</si>
  <si>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</si>
  <si>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</si>
  <si>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</si>
  <si>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</si>
  <si>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</si>
  <si>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</si>
  <si>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</si>
  <si>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</si>
  <si>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</si>
  <si>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</si>
  <si>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</si>
  <si>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</si>
  <si>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</si>
  <si>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</si>
  <si>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</si>
  <si>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</si>
  <si>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</si>
  <si>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</si>
  <si>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</si>
  <si>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</si>
  <si>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</si>
  <si>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</si>
  <si>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</si>
  <si>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</si>
  <si>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</si>
  <si>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</si>
  <si>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</si>
  <si>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</si>
  <si>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</si>
  <si>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</si>
  <si>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</si>
  <si>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</si>
  <si>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</si>
  <si>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</si>
  <si>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</si>
  <si>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</si>
  <si>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</si>
  <si>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</si>
  <si>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</si>
  <si>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</si>
  <si>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</si>
  <si>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</si>
  <si>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</si>
  <si>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</si>
  <si>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</si>
  <si>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</si>
  <si>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</si>
  <si>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</si>
  <si>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</si>
  <si>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</si>
  <si>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</si>
  <si>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</si>
  <si>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</si>
  <si>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</si>
  <si>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</si>
  <si>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</si>
  <si>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</si>
  <si>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</si>
  <si>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</si>
  <si>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</si>
  <si>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</si>
  <si>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</si>
  <si>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</si>
  <si>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</si>
  <si>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</si>
  <si>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</si>
  <si>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</si>
  <si>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</si>
  <si>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</si>
  <si>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</si>
  <si>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</si>
  <si>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</si>
  <si>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</si>
  <si>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</si>
  <si>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</si>
  <si>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</si>
  <si>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</si>
  <si>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</si>
  <si>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</si>
  <si>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</si>
  <si>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</si>
  <si>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</si>
  <si>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</si>
  <si>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</si>
  <si>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</si>
  <si>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</si>
  <si>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</si>
  <si>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</si>
  <si>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</si>
  <si>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</si>
  <si>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</si>
  <si>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</si>
  <si>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</si>
  <si>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</si>
  <si>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</si>
  <si>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</si>
  <si>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</si>
  <si>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</si>
  <si>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</si>
  <si>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</si>
  <si>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</si>
  <si>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</si>
  <si>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</si>
  <si>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</si>
  <si>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</si>
  <si>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</si>
  <si>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</si>
  <si>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</si>
  <si>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</si>
  <si>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</si>
  <si>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</si>
  <si>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</si>
  <si>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</si>
  <si>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</si>
  <si>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</si>
  <si>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</si>
  <si>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</si>
  <si>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</si>
  <si>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</si>
  <si>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</si>
  <si>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</si>
  <si>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</si>
  <si>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</si>
  <si>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</si>
  <si>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</si>
  <si>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</si>
  <si>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</si>
  <si>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</si>
  <si>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</si>
  <si>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</si>
  <si>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</si>
  <si>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</si>
  <si>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</si>
  <si>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</si>
  <si>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</si>
  <si>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</si>
  <si>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</si>
  <si>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</si>
  <si>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</si>
  <si>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</si>
  <si>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</si>
  <si>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</si>
  <si>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</si>
  <si>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</si>
  <si>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</si>
  <si>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</si>
  <si>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</si>
  <si>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</si>
  <si>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</si>
  <si>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</si>
  <si>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</si>
  <si>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</si>
  <si>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</si>
  <si>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</si>
  <si>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</si>
  <si>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</si>
  <si>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</si>
  <si>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</si>
  <si>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</si>
  <si>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</si>
  <si>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</si>
  <si>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</si>
  <si>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</si>
  <si>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</si>
  <si>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</si>
  <si>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</si>
  <si>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</si>
  <si>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</si>
  <si>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</si>
  <si>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</si>
  <si>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</si>
  <si>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</si>
  <si>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</si>
  <si>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</si>
  <si>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</si>
  <si>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</si>
  <si>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</si>
  <si>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</si>
  <si>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</si>
  <si>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</si>
  <si>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</si>
  <si>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</si>
  <si>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</si>
  <si>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</si>
  <si>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</si>
  <si>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</si>
  <si>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</si>
  <si>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</si>
  <si>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</si>
  <si>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</si>
  <si>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</si>
  <si>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</si>
  <si>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</si>
  <si>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</si>
  <si>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</si>
  <si>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</si>
  <si>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</si>
  <si>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</si>
  <si>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</si>
  <si>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</si>
  <si>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</si>
  <si>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</si>
  <si>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</si>
  <si>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</si>
  <si>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</si>
  <si>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</si>
  <si>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</si>
  <si>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</si>
  <si>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</si>
  <si>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</si>
  <si>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</si>
  <si>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</si>
  <si>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</si>
  <si>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</si>
  <si>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</si>
  <si>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</si>
  <si>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</si>
  <si>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</si>
  <si>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</si>
  <si>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</si>
  <si>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</si>
  <si>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</si>
  <si>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</si>
  <si>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</si>
  <si>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</si>
  <si>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</si>
  <si>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</si>
  <si>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</si>
  <si>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</si>
  <si>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</si>
  <si>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</si>
  <si>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</si>
  <si>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</si>
  <si>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</si>
  <si>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</si>
  <si>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</si>
  <si>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</si>
  <si>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</si>
  <si>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</si>
  <si>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</si>
  <si>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</si>
  <si>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</si>
  <si>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</si>
  <si>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</si>
  <si>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</si>
  <si>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</si>
  <si>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</si>
  <si>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</si>
  <si>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</si>
  <si>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</si>
  <si>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</si>
  <si>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</si>
  <si>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</si>
  <si>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</si>
  <si>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</si>
  <si>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</si>
  <si>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</si>
  <si>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</si>
  <si>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</si>
  <si>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</si>
  <si>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</si>
  <si>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</si>
  <si>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</si>
  <si>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</si>
  <si>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</si>
  <si>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</si>
  <si>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</si>
  <si>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</si>
  <si>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</si>
  <si>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</si>
  <si>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</si>
  <si>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</si>
  <si>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</si>
  <si>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</si>
  <si>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</si>
  <si>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</si>
  <si>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</si>
  <si>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</si>
  <si>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</si>
  <si>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</si>
  <si>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</si>
  <si>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</si>
  <si>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</si>
  <si>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</si>
  <si>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</si>
  <si>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</si>
  <si>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</si>
  <si>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</si>
  <si>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</si>
  <si>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</si>
  <si>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</si>
  <si>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</si>
  <si>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</si>
  <si>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</si>
  <si>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</si>
  <si>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</si>
  <si>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</si>
  <si>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</si>
  <si>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</si>
  <si>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</si>
  <si>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</si>
  <si>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</si>
  <si>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</si>
  <si>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</si>
  <si>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</si>
  <si>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</si>
  <si>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</si>
  <si>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</si>
  <si>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</si>
  <si>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</si>
  <si>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</si>
  <si>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</si>
  <si>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</si>
  <si>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</si>
  <si>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</si>
  <si>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</si>
  <si>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</si>
  <si>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</si>
  <si>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</si>
  <si>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</si>
  <si>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</si>
  <si>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</si>
  <si>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</si>
  <si>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</si>
  <si>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</si>
  <si>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</si>
  <si>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</si>
  <si>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</si>
  <si>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</si>
  <si>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</si>
  <si>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</si>
  <si>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</si>
  <si>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</si>
  <si>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</si>
  <si>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</si>
  <si>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</si>
  <si>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</si>
  <si>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</si>
  <si>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</si>
  <si>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</si>
  <si>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</si>
  <si>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</si>
  <si>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</si>
  <si>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</si>
  <si>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</si>
  <si>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</si>
  <si>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</si>
  <si>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</si>
  <si>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</si>
  <si>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</si>
  <si>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</si>
  <si>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</si>
  <si>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</si>
  <si>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</si>
  <si>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</si>
  <si>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</si>
  <si>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</si>
  <si>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</si>
  <si>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</si>
  <si>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</si>
  <si>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</si>
  <si>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</si>
  <si>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</si>
  <si>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</si>
  <si>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</si>
  <si>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</si>
  <si>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</si>
  <si>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</si>
  <si>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</si>
  <si>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</si>
  <si>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</si>
  <si>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</si>
  <si>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</si>
  <si>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</si>
  <si>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</si>
  <si>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</si>
  <si>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</si>
  <si>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</si>
  <si>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</si>
  <si>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</si>
  <si>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</si>
  <si>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</si>
  <si>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</si>
  <si>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</si>
  <si>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</si>
  <si>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</si>
  <si>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</si>
  <si>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</si>
  <si>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</si>
  <si>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</si>
  <si>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</si>
  <si>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</si>
  <si>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</si>
  <si>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</si>
  <si>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</si>
  <si>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</si>
  <si>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</si>
  <si>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</si>
  <si>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</si>
  <si>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</si>
  <si>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</si>
  <si>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</si>
  <si>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</si>
  <si>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</si>
  <si>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</si>
  <si>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</si>
  <si>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</si>
  <si>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</si>
  <si>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</si>
  <si>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</si>
  <si>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</si>
  <si>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</si>
  <si>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</si>
  <si>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</si>
  <si>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</si>
  <si>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</si>
  <si>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</si>
  <si>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</si>
  <si>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</si>
  <si>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</si>
  <si>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</si>
  <si>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</si>
  <si>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</si>
  <si>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</si>
  <si>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</si>
  <si>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</si>
  <si>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</si>
  <si>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</si>
  <si>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</si>
  <si>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</si>
  <si>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</si>
  <si>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</si>
  <si>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</si>
  <si>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</si>
  <si>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</si>
  <si>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</si>
  <si>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</si>
  <si>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</si>
  <si>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</si>
  <si>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</si>
  <si>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</si>
  <si>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</si>
  <si>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</si>
  <si>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</si>
  <si>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</si>
  <si>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</si>
  <si>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</si>
  <si>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</si>
  <si>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</si>
  <si>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</si>
  <si>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</si>
  <si>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</si>
  <si>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</si>
  <si>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</si>
  <si>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</si>
  <si>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</si>
  <si>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</si>
  <si>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</si>
  <si>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</si>
  <si>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</si>
  <si>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</si>
  <si>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</si>
  <si>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</si>
  <si>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</si>
  <si>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</si>
  <si>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</si>
  <si>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</si>
  <si>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</si>
  <si>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</si>
  <si>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</si>
  <si>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</si>
  <si>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</si>
  <si>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</si>
  <si>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</si>
  <si>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</si>
  <si>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</si>
  <si>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</si>
  <si>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</si>
  <si>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</si>
  <si>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</si>
  <si>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</si>
  <si>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</si>
  <si>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</si>
  <si>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</si>
  <si>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</si>
  <si>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</si>
  <si>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</si>
  <si>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</si>
  <si>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</si>
  <si>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</si>
  <si>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</si>
  <si>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</si>
  <si>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</si>
  <si>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</si>
  <si>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</si>
  <si>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</si>
  <si>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</si>
  <si>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</si>
  <si>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</si>
  <si>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</si>
  <si>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</si>
  <si>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</si>
  <si>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</si>
  <si>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</si>
  <si>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</si>
  <si>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</si>
  <si>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</si>
  <si>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</si>
  <si>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</si>
  <si>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</si>
  <si>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</si>
  <si>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</si>
  <si>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</si>
  <si>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</si>
  <si>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</si>
  <si>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</si>
  <si>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</si>
  <si>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</si>
  <si>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</si>
  <si>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</si>
  <si>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</si>
  <si>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</si>
  <si>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</si>
  <si>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</si>
  <si>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</si>
  <si>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</si>
  <si>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</si>
  <si>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</si>
  <si>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</si>
  <si>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</si>
  <si>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</si>
  <si>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</si>
  <si>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</si>
  <si>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</si>
  <si>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</si>
  <si>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</si>
  <si>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</si>
  <si>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</si>
  <si>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</si>
  <si>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</si>
  <si>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</si>
  <si>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</si>
  <si>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</si>
  <si>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</si>
  <si>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</si>
  <si>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</si>
  <si>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</si>
  <si>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</si>
  <si>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</si>
  <si>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</si>
  <si>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</si>
  <si>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</si>
  <si>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</si>
  <si>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</si>
  <si>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</si>
  <si>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</si>
  <si>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</si>
  <si>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</si>
  <si>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</si>
  <si>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</si>
  <si>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</si>
  <si>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</si>
  <si>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</si>
  <si>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</si>
  <si>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</si>
  <si>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</si>
  <si>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</si>
  <si>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</si>
  <si>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</si>
  <si>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</si>
  <si>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</si>
  <si>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</si>
  <si>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</si>
  <si>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</si>
  <si>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</si>
  <si>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</si>
  <si>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</si>
  <si>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</si>
  <si>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</si>
  <si>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</si>
  <si>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</si>
  <si>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</si>
  <si>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</si>
  <si>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</si>
  <si>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</si>
  <si>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</si>
  <si>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</si>
  <si>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</si>
  <si>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</si>
  <si>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</si>
  <si>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</si>
  <si>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</si>
  <si>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</si>
  <si>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</si>
  <si>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</si>
  <si>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</si>
  <si>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</si>
  <si>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</si>
  <si>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</si>
  <si>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</si>
  <si>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</si>
  <si>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</si>
  <si>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</si>
  <si>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</si>
  <si>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</si>
  <si>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</si>
  <si>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</si>
  <si>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</si>
  <si>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</si>
  <si>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</si>
  <si>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</si>
  <si>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</si>
  <si>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</si>
  <si>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</si>
  <si>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</si>
  <si>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</si>
  <si>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</si>
  <si>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</si>
  <si>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</si>
  <si>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</si>
  <si>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</si>
  <si>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</si>
  <si>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</si>
  <si>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</si>
  <si>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</si>
  <si>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</si>
  <si>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</si>
  <si>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</si>
  <si>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</si>
  <si>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</si>
  <si>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</si>
  <si>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</si>
  <si>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</si>
  <si>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</si>
  <si>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</si>
  <si>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</si>
  <si>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</si>
  <si>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</si>
  <si>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</si>
  <si>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</si>
  <si>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</si>
  <si>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</si>
  <si>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</si>
  <si>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</si>
  <si>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</si>
  <si>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</si>
  <si>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</si>
  <si>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</si>
  <si>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</si>
  <si>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</si>
  <si>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</si>
  <si>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</si>
  <si>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</si>
  <si>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</si>
  <si>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</si>
  <si>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</si>
  <si>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</si>
  <si>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</si>
  <si>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</si>
  <si>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</si>
  <si>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</si>
  <si>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</si>
  <si>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</si>
  <si>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</si>
  <si>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</si>
  <si>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</si>
  <si>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</si>
  <si>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</si>
  <si>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</si>
  <si>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</si>
  <si>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</si>
  <si>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</si>
  <si>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</si>
  <si>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</si>
  <si>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</si>
  <si>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</si>
  <si>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</si>
  <si>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</si>
  <si>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</si>
  <si>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</si>
  <si>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</si>
  <si>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</si>
  <si>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</si>
  <si>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</si>
  <si>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</si>
  <si>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</si>
  <si>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</si>
  <si>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</si>
  <si>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</si>
  <si>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</si>
  <si>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</si>
  <si>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</si>
  <si>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</si>
  <si>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</si>
  <si>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</si>
  <si>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</si>
  <si>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</si>
  <si>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</si>
  <si>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</si>
  <si>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</si>
  <si>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</si>
  <si>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</si>
  <si>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</si>
  <si>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</si>
  <si>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</si>
  <si>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</si>
  <si>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</si>
  <si>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</si>
  <si>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</si>
  <si>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</si>
  <si>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</si>
  <si>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</si>
  <si>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</si>
  <si>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</si>
  <si>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</si>
  <si>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</si>
  <si>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</si>
  <si>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</si>
  <si>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</si>
  <si>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</si>
  <si>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</si>
  <si>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</si>
  <si>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</si>
  <si>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</si>
  <si>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</si>
  <si>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</si>
  <si>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</si>
  <si>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</si>
  <si>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</si>
  <si>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</si>
  <si>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</si>
  <si>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</si>
  <si>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</si>
  <si>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</si>
  <si>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</si>
  <si>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</si>
  <si>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</si>
  <si>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</si>
  <si>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</si>
  <si>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</si>
  <si>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</si>
  <si>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</si>
  <si>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</si>
  <si>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</si>
  <si>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</si>
  <si>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</si>
  <si>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</si>
  <si>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</si>
  <si>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</si>
  <si>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</si>
  <si>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</si>
  <si>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</si>
  <si>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</si>
  <si>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</si>
  <si>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</si>
  <si>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</si>
  <si>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</si>
  <si>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</si>
  <si>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</si>
  <si>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</si>
  <si>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</si>
  <si>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</si>
  <si>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</si>
  <si>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</si>
  <si>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</si>
  <si>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</si>
  <si>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</si>
  <si>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</si>
  <si>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</si>
  <si>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</si>
  <si>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</si>
  <si>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</si>
  <si>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</si>
  <si>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</si>
  <si>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</si>
  <si>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</si>
  <si>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</si>
  <si>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</si>
  <si>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</si>
  <si>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</si>
  <si>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</si>
  <si>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</si>
  <si>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</si>
  <si>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</si>
  <si>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</si>
  <si>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</si>
  <si>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</si>
  <si>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</si>
  <si>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</si>
  <si>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</si>
  <si>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</si>
  <si>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</si>
  <si>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</si>
  <si>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</si>
  <si>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</si>
  <si>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</si>
  <si>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</si>
  <si>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</si>
  <si>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</si>
  <si>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</si>
  <si>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</si>
  <si>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</si>
  <si>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</si>
  <si>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</si>
  <si>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</si>
  <si>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</si>
  <si>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</si>
  <si>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</si>
  <si>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</si>
  <si>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</si>
  <si>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</si>
  <si>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</si>
  <si>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</si>
  <si>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</si>
  <si>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</si>
  <si>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</si>
  <si>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</si>
  <si>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</si>
  <si>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</si>
  <si>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</si>
  <si>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</si>
  <si>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</si>
  <si>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</si>
  <si>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</si>
  <si>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</si>
  <si>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</si>
  <si>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</si>
  <si>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</si>
  <si>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</si>
  <si>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</si>
  <si>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</si>
  <si>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</si>
  <si>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</si>
  <si>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</si>
  <si>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</si>
  <si>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</si>
  <si>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</si>
  <si>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</si>
  <si>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</si>
  <si>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</si>
  <si>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</si>
  <si>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</si>
  <si>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</si>
  <si>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</si>
  <si>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</si>
  <si>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</si>
  <si>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</si>
  <si>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</si>
  <si>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</si>
  <si>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</si>
  <si>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</si>
  <si>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</si>
  <si>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</si>
  <si>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</si>
  <si>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</si>
  <si>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</si>
  <si>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</si>
  <si>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</si>
  <si>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</si>
  <si>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</si>
  <si>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</si>
  <si>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</si>
  <si>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</si>
  <si>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</si>
  <si>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</si>
  <si>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</si>
  <si>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</si>
  <si>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</si>
  <si>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</si>
  <si>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</si>
  <si>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</si>
  <si>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</si>
  <si>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</si>
  <si>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</si>
  <si>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</si>
  <si>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</si>
  <si>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</si>
  <si>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</si>
  <si>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</si>
  <si>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</si>
  <si>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</si>
  <si>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</si>
  <si>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</si>
  <si>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</si>
  <si>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</si>
  <si>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</si>
  <si>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</si>
  <si>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</si>
  <si>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</si>
  <si>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</si>
  <si>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</si>
  <si>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</si>
  <si>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</si>
  <si>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</si>
  <si>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</si>
  <si>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</si>
  <si>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</si>
  <si>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</si>
  <si>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</si>
  <si>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</si>
  <si>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</si>
  <si>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</si>
  <si>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</si>
  <si>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</si>
  <si>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</si>
  <si>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</si>
  <si>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</si>
  <si>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</si>
  <si>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</si>
  <si>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</si>
  <si>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</si>
  <si>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</si>
  <si>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</si>
  <si>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</si>
  <si>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</si>
  <si>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</si>
  <si>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</si>
  <si>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</si>
  <si>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</si>
  <si>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</si>
  <si>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</si>
  <si>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</si>
  <si>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</si>
  <si>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</si>
  <si>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</si>
  <si>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</si>
  <si>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</si>
  <si>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</si>
  <si>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</si>
  <si>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</si>
  <si>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</si>
  <si>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</si>
  <si>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</si>
  <si>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</si>
  <si>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</si>
  <si>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</si>
  <si>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</si>
  <si>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</si>
  <si>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</si>
  <si>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</si>
  <si>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</si>
  <si>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</si>
  <si>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</si>
  <si>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</si>
  <si>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</si>
  <si>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</si>
  <si>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</si>
  <si>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</si>
  <si>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</si>
  <si>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</si>
  <si>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</si>
  <si>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</si>
  <si>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</si>
  <si>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</si>
  <si>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</si>
  <si>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</si>
  <si>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</si>
  <si>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</si>
  <si>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</si>
  <si>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</si>
  <si>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</si>
  <si>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</si>
  <si>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</si>
  <si>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</si>
  <si>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</si>
  <si>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</si>
  <si>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</si>
  <si>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</si>
  <si>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</si>
  <si>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</si>
  <si>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</si>
  <si>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</si>
  <si>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</si>
  <si>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</si>
  <si>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</si>
  <si>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</si>
  <si>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</si>
  <si>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</si>
  <si>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</si>
  <si>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</si>
  <si>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</si>
  <si>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</si>
  <si>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</si>
  <si>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</si>
  <si>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</si>
  <si>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</si>
  <si>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</si>
  <si>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</si>
  <si>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</si>
  <si>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</si>
  <si>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</si>
  <si>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</si>
  <si>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</si>
  <si>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</si>
  <si>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</si>
  <si>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</si>
  <si>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</si>
  <si>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</si>
  <si>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</si>
  <si>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</si>
  <si>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</si>
  <si>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</si>
  <si>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</si>
  <si>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</si>
  <si>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</si>
  <si>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</si>
  <si>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</si>
  <si>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</si>
  <si>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</si>
  <si>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</si>
  <si>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</si>
  <si>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</si>
  <si>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</si>
  <si>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</si>
  <si>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</si>
  <si>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</si>
  <si>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</si>
  <si>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</si>
  <si>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</si>
  <si>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</si>
  <si>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</si>
  <si>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</si>
  <si>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</si>
  <si>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</si>
  <si>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</si>
  <si>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</si>
  <si>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</si>
  <si>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</si>
  <si>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</si>
  <si>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</si>
  <si>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</si>
  <si>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</si>
  <si>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</si>
  <si>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</si>
  <si>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</si>
  <si>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</si>
  <si>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</si>
  <si>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</si>
  <si>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</si>
  <si>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</si>
  <si>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</si>
  <si>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</si>
  <si>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</si>
  <si>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</si>
  <si>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</si>
  <si>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</si>
  <si>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</si>
  <si>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</si>
  <si>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</si>
  <si>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</si>
  <si>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</si>
  <si>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</si>
  <si>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</si>
  <si>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</si>
  <si>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</si>
  <si>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</si>
  <si>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</si>
  <si>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</si>
  <si>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</si>
  <si>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</si>
  <si>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</si>
  <si>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</si>
  <si>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</si>
  <si>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</si>
  <si>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</si>
  <si>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</si>
  <si>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</si>
  <si>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</si>
  <si>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</si>
  <si>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</si>
  <si>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</si>
  <si>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</si>
  <si>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</si>
  <si>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</si>
  <si>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</si>
  <si>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</si>
  <si>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</si>
  <si>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</si>
  <si>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</si>
  <si>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</si>
  <si>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</si>
  <si>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</si>
  <si>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</si>
  <si>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</si>
  <si>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</si>
  <si>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</si>
  <si>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</si>
  <si>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</si>
  <si>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</si>
  <si>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</si>
  <si>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</si>
  <si>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</si>
  <si>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</si>
  <si>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</si>
  <si>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</si>
  <si>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</si>
  <si>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</si>
  <si>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</si>
  <si>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</si>
  <si>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</si>
  <si>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</si>
  <si>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</si>
  <si>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</si>
  <si>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</si>
  <si>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</si>
  <si>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</si>
  <si>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</si>
  <si>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</si>
  <si>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</si>
  <si>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</si>
  <si>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</si>
  <si>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</si>
  <si>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</si>
  <si>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</si>
  <si>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</si>
  <si>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</si>
  <si>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</si>
  <si>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</si>
  <si>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</si>
  <si>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</si>
  <si>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</si>
  <si>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</si>
  <si>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</si>
  <si>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</si>
  <si>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</si>
  <si>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</si>
  <si>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</si>
  <si>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</si>
  <si>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</si>
  <si>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</si>
  <si>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</si>
  <si>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</si>
  <si>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</si>
  <si>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</si>
  <si>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</si>
  <si>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</si>
  <si>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</si>
  <si>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</si>
  <si>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</si>
  <si>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</si>
  <si>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</si>
  <si>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</si>
  <si>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</si>
  <si>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</si>
  <si>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</si>
  <si>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</si>
  <si>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</si>
  <si>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</si>
  <si>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</si>
  <si>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</si>
  <si>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</si>
  <si>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</si>
  <si>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</si>
  <si>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</si>
  <si>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</si>
  <si>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</si>
  <si>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</si>
  <si>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</si>
  <si>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</si>
  <si>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</si>
  <si>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</si>
  <si>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</si>
  <si>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</si>
  <si>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</si>
  <si>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</si>
  <si>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</si>
  <si>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</si>
  <si>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</si>
  <si>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</si>
  <si>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</si>
  <si>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</si>
  <si>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</si>
  <si>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</si>
  <si>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</si>
  <si>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</si>
  <si>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</si>
  <si>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</si>
  <si>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</si>
  <si>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</si>
  <si>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</si>
  <si>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</si>
  <si>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</si>
  <si>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</si>
  <si>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</si>
  <si>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</si>
  <si>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</si>
  <si>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</si>
  <si>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</si>
  <si>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</si>
  <si>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</si>
  <si>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</si>
  <si>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</si>
  <si>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</si>
  <si>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</si>
  <si>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</si>
  <si>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</si>
  <si>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</si>
  <si>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</si>
  <si>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</si>
  <si>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</si>
  <si>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</si>
  <si>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</si>
  <si>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</si>
  <si>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</si>
  <si>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</si>
  <si>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</si>
  <si>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</si>
  <si>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</si>
  <si>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</si>
  <si>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</si>
  <si>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</si>
  <si>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</si>
  <si>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</si>
  <si>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</si>
  <si>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</si>
  <si>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</si>
  <si>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</si>
  <si>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</si>
  <si>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</si>
  <si>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</si>
  <si>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</si>
  <si>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</si>
  <si>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</si>
  <si>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</si>
  <si>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</si>
  <si>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</si>
  <si>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</si>
  <si>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</si>
  <si>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</si>
  <si>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</si>
  <si>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</si>
  <si>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</si>
  <si>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</si>
  <si>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</si>
  <si>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</si>
  <si>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</si>
  <si>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</si>
  <si>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</si>
  <si>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</si>
  <si>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</si>
  <si>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</si>
  <si>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</si>
  <si>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</si>
  <si>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</si>
  <si>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</si>
  <si>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</si>
  <si>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</si>
  <si>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</si>
  <si>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</si>
  <si>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</si>
  <si>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</si>
  <si>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</si>
  <si>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</si>
  <si>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</si>
  <si>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</si>
  <si>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</si>
  <si>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</si>
  <si>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</si>
  <si>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</si>
  <si>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</si>
  <si>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</si>
  <si>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</si>
  <si>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</si>
  <si>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</si>
  <si>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</si>
  <si>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</si>
  <si>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</si>
  <si>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</si>
  <si>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</si>
  <si>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</si>
  <si>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</si>
  <si>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</si>
  <si>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</si>
  <si>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</si>
  <si>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</si>
  <si>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</si>
  <si>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</si>
  <si>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</si>
  <si>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</si>
  <si>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</si>
  <si>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</si>
  <si>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</si>
  <si>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</si>
  <si>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</si>
  <si>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</si>
  <si>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</si>
  <si>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</si>
  <si>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</si>
  <si>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</si>
  <si>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</si>
  <si>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</si>
  <si>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</si>
  <si>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</si>
  <si>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</si>
  <si>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</si>
  <si>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</si>
  <si>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</si>
  <si>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</si>
  <si>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</si>
  <si>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</si>
  <si>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</si>
  <si>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</si>
  <si>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</si>
  <si>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</si>
  <si>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</si>
  <si>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</si>
  <si>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</si>
  <si>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</si>
  <si>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</si>
  <si>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</si>
  <si>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</si>
  <si>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</si>
  <si>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</si>
  <si>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</si>
  <si>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</si>
  <si>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</si>
  <si>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</si>
  <si>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</si>
  <si>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</si>
  <si>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</si>
  <si>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</si>
  <si>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</si>
  <si>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</si>
  <si>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</si>
  <si>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</si>
  <si>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</si>
  <si>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</si>
  <si>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</si>
  <si>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</si>
  <si>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</si>
  <si>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</si>
  <si>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</si>
  <si>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</si>
  <si>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</si>
  <si>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</si>
  <si>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</si>
  <si>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</si>
  <si>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</si>
  <si>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</si>
  <si>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</si>
  <si>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</si>
  <si>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</si>
  <si>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</si>
  <si>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</si>
  <si>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</si>
  <si>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</si>
  <si>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</si>
  <si>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</si>
  <si>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</si>
  <si>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</si>
  <si>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</si>
  <si>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</si>
  <si>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</si>
  <si>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</si>
  <si>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</si>
  <si>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</si>
  <si>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</si>
  <si>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</si>
  <si>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</si>
  <si>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</si>
  <si>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</si>
  <si>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</si>
  <si>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</si>
  <si>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</si>
  <si>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</si>
  <si>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</si>
  <si>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</si>
  <si>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</si>
  <si>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</si>
  <si>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</si>
  <si>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</si>
  <si>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</si>
  <si>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</si>
  <si>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</si>
  <si>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</si>
  <si>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</si>
  <si>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</si>
  <si>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</si>
  <si>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</si>
  <si>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</si>
  <si>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</si>
  <si>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</si>
  <si>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</si>
  <si>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</si>
  <si>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</si>
  <si>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</si>
  <si>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</si>
  <si>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</si>
  <si>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</si>
  <si>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</si>
  <si>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</si>
  <si>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</si>
  <si>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</si>
  <si>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</si>
  <si>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</si>
  <si>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</si>
  <si>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</si>
  <si>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</si>
  <si>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</si>
  <si>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</si>
  <si>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</si>
  <si>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</si>
  <si>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</si>
  <si>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</si>
  <si>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</si>
  <si>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</si>
  <si>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</si>
  <si>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</si>
  <si>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</si>
  <si>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</si>
  <si>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</si>
  <si>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</si>
  <si>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</si>
  <si>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</si>
  <si>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</si>
  <si>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</si>
  <si>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</si>
  <si>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</si>
  <si>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</si>
  <si>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</si>
  <si>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</si>
  <si>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</si>
  <si>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</si>
  <si>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</si>
  <si>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</si>
  <si>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</si>
  <si>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</si>
  <si>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</si>
  <si>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</si>
  <si>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</si>
  <si>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</si>
  <si>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</si>
  <si>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</si>
  <si>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</si>
  <si>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</si>
  <si>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</si>
  <si>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</si>
  <si>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</si>
  <si>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</si>
  <si>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</si>
  <si>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</si>
  <si>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</si>
  <si>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</si>
  <si>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</si>
  <si>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</si>
  <si>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</si>
  <si>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</si>
  <si>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</si>
  <si>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</si>
  <si>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</si>
  <si>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</si>
  <si>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</si>
  <si>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</si>
  <si>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</si>
  <si>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</si>
  <si>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</si>
  <si>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</si>
  <si>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</si>
  <si>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</si>
  <si>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</si>
  <si>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</si>
  <si>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</si>
  <si>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</si>
  <si>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</si>
  <si>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</si>
  <si>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</si>
  <si>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</si>
  <si>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</si>
  <si>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</si>
  <si>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</si>
  <si>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</si>
  <si>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</si>
  <si>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</si>
  <si>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</si>
  <si>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</si>
  <si>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</si>
  <si>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</si>
  <si>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</si>
  <si>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</si>
  <si>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</si>
  <si>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</si>
  <si>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</si>
  <si>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</si>
  <si>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</si>
  <si>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</si>
  <si>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</si>
  <si>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</si>
  <si>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</si>
  <si>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</si>
  <si>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</si>
  <si>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</si>
  <si>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</si>
  <si>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</si>
  <si>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</si>
  <si>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</si>
  <si>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</si>
  <si>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</si>
  <si>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</si>
  <si>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</si>
  <si>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</si>
  <si>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</si>
  <si>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</si>
  <si>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</si>
  <si>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</si>
  <si>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</si>
  <si>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</si>
  <si>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</si>
  <si>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</si>
  <si>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</si>
  <si>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</si>
  <si>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</si>
  <si>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</si>
  <si>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</si>
  <si>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</si>
  <si>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</si>
  <si>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</si>
  <si>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</si>
  <si>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</si>
  <si>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</si>
  <si>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</si>
  <si>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</si>
  <si>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</si>
  <si>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</si>
  <si>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</si>
  <si>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</si>
  <si>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</si>
  <si>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</si>
  <si>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</si>
  <si>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</si>
  <si>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</si>
  <si>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</si>
  <si>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</si>
  <si>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</si>
  <si>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</si>
  <si>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</si>
  <si>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</si>
  <si>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</si>
  <si>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</si>
  <si>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</si>
  <si>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</si>
  <si>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</si>
  <si>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</si>
  <si>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</si>
  <si>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</si>
  <si>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</si>
  <si>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</si>
  <si>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</si>
  <si>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</si>
  <si>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</si>
  <si>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</si>
  <si>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</si>
  <si>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</si>
  <si>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</si>
  <si>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</si>
  <si>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</si>
  <si>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</si>
  <si>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</si>
  <si>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</si>
  <si>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</si>
  <si>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</si>
  <si>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</si>
  <si>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</si>
  <si>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</si>
  <si>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</si>
  <si>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</si>
  <si>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</si>
  <si>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</si>
  <si>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</si>
  <si>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</si>
  <si>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</si>
  <si>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</si>
  <si>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</si>
  <si>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</si>
  <si>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</si>
  <si>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</si>
  <si>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</si>
  <si>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</si>
  <si>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</si>
  <si>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</si>
  <si>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</si>
  <si>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</si>
  <si>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</si>
  <si>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</si>
  <si>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</si>
  <si>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</si>
  <si>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</si>
  <si>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</si>
  <si>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</si>
  <si>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</si>
  <si>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</si>
  <si>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</si>
  <si>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</si>
  <si>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</si>
  <si>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</si>
  <si>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</si>
  <si>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</si>
  <si>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</si>
  <si>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</si>
  <si>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</si>
  <si>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</si>
  <si>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</si>
  <si>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</si>
  <si>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</si>
  <si>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</si>
  <si>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</si>
  <si>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</si>
  <si>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</si>
  <si>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</si>
  <si>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</si>
  <si>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</si>
  <si>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</si>
  <si>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</si>
  <si>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</si>
  <si>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</si>
  <si>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</si>
  <si>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</si>
  <si>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</si>
  <si>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</si>
  <si>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</si>
  <si>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</si>
  <si>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</si>
  <si>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</si>
  <si>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</si>
  <si>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</si>
  <si>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</si>
  <si>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</si>
  <si>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</si>
  <si>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</si>
  <si>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</si>
  <si>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</si>
  <si>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</si>
  <si>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</si>
  <si>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</si>
  <si>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</si>
  <si>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</si>
  <si>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</si>
  <si>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</si>
  <si>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</si>
  <si>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</si>
  <si>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</si>
  <si>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</si>
  <si>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</si>
  <si>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</si>
  <si>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</si>
  <si>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</si>
  <si>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</si>
  <si>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</si>
  <si>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</si>
  <si>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</si>
  <si>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</si>
  <si>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</si>
  <si>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</si>
  <si>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</si>
  <si>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</si>
  <si>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</si>
  <si>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</si>
  <si>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</si>
  <si>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</si>
  <si>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</si>
  <si>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</si>
  <si>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</si>
  <si>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</si>
  <si>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</si>
  <si>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</si>
  <si>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</si>
  <si>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</si>
  <si>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</si>
  <si>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</si>
  <si>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</si>
  <si>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</si>
  <si>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</si>
  <si>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</si>
  <si>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</si>
  <si>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</si>
  <si>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</si>
  <si>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</si>
  <si>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</si>
  <si>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</si>
  <si>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</si>
  <si>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</si>
  <si>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</si>
  <si>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</si>
  <si>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</si>
  <si>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</si>
  <si>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</si>
  <si>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</si>
  <si>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</si>
  <si>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</si>
  <si>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</si>
  <si>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</si>
  <si>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</si>
  <si>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</si>
  <si>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</si>
  <si>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</si>
  <si>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</si>
  <si>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</si>
  <si>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</si>
  <si>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</si>
  <si>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</si>
  <si>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</si>
  <si>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</si>
  <si>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</si>
  <si>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</si>
  <si>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</si>
  <si>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</si>
  <si>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</si>
  <si>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</si>
  <si>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</si>
  <si>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</si>
  <si>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</si>
  <si>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</si>
  <si>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</si>
  <si>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</si>
  <si>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</si>
  <si>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</si>
  <si>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</si>
  <si>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</si>
  <si>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</si>
  <si>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</si>
  <si>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</si>
  <si>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</si>
  <si>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</si>
  <si>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</si>
  <si>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</si>
  <si>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</si>
  <si>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</si>
  <si>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</si>
  <si>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</si>
  <si>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</si>
  <si>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</si>
  <si>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</si>
  <si>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</si>
  <si>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</si>
  <si>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</si>
  <si>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</si>
  <si>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</si>
  <si>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</si>
  <si>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</si>
  <si>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</si>
  <si>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</si>
  <si>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</si>
  <si>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</si>
  <si>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</si>
  <si>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</si>
  <si>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</si>
  <si>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</si>
  <si>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</si>
  <si>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</si>
  <si>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</si>
  <si>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</si>
  <si>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</si>
  <si>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</si>
  <si>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</si>
  <si>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</si>
  <si>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</si>
  <si>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</si>
  <si>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</si>
  <si>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</si>
  <si>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</si>
  <si>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</si>
  <si>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</si>
  <si>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</si>
  <si>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</si>
  <si>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</si>
  <si>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</si>
  <si>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</si>
  <si>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</si>
  <si>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</si>
  <si>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</si>
  <si>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</si>
  <si>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</si>
  <si>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</si>
  <si>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</si>
  <si>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</si>
  <si>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</si>
  <si>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</si>
  <si>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</si>
  <si>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</si>
  <si>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</si>
  <si>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</si>
  <si>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</si>
  <si>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</si>
  <si>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</si>
  <si>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</si>
  <si>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</si>
  <si>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</si>
  <si>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</si>
  <si>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</si>
  <si>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</si>
  <si>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</si>
  <si>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</si>
  <si>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</si>
  <si>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</si>
  <si>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</si>
  <si>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</si>
  <si>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</si>
  <si>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</si>
  <si>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</si>
  <si>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</si>
  <si>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</si>
  <si>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</si>
  <si>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</si>
  <si>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</si>
  <si>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</si>
  <si>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</si>
  <si>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</si>
  <si>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</si>
  <si>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</si>
  <si>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</si>
  <si>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</si>
  <si>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</si>
  <si>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</si>
  <si>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</si>
  <si>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</si>
  <si>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</si>
  <si>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</si>
  <si>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</si>
  <si>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</si>
  <si>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</si>
  <si>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</si>
  <si>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</si>
  <si>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</si>
  <si>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</si>
  <si>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</si>
  <si>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</si>
  <si>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</si>
  <si>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</si>
  <si>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</si>
  <si>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</si>
  <si>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</si>
  <si>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</si>
  <si>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</si>
  <si>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</si>
  <si>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</si>
  <si>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</si>
  <si>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</si>
  <si>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</si>
  <si>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</si>
  <si>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</si>
  <si>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</si>
  <si>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</si>
  <si>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</si>
  <si>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</si>
  <si>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</si>
  <si>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</si>
  <si>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</si>
  <si>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</si>
  <si>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</si>
  <si>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</si>
  <si>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</si>
  <si>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</si>
  <si>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</si>
  <si>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</si>
  <si>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</si>
  <si>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</si>
  <si>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</si>
  <si>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</si>
  <si>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</si>
  <si>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</si>
  <si>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</si>
  <si>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</si>
  <si>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</si>
  <si>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</si>
  <si>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</si>
  <si>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</si>
  <si>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</si>
  <si>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</si>
  <si>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</si>
  <si>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</si>
  <si>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</si>
  <si>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</si>
  <si>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</si>
  <si>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</si>
  <si>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</si>
  <si>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</si>
  <si>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</si>
  <si>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</si>
  <si>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</si>
  <si>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</si>
  <si>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</si>
  <si>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</si>
  <si>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</si>
  <si>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</si>
  <si>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</si>
  <si>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</si>
  <si>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</si>
  <si>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</si>
  <si>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</si>
  <si>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</si>
  <si>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</si>
  <si>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</si>
  <si>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</si>
  <si>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</si>
  <si>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</si>
  <si>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</si>
  <si>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</si>
  <si>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</si>
  <si>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</si>
  <si>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</si>
  <si>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</si>
  <si>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</si>
  <si>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</si>
  <si>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</si>
  <si>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</si>
  <si>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</si>
  <si>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</si>
  <si>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</si>
  <si>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</si>
  <si>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</si>
  <si>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</si>
  <si>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</si>
  <si>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</si>
  <si>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</si>
  <si>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</si>
  <si>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</si>
  <si>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</si>
  <si>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</si>
  <si>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</si>
  <si>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</si>
  <si>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</si>
  <si>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</si>
  <si>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</si>
  <si>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</si>
  <si>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</si>
  <si>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</si>
  <si>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</si>
  <si>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</si>
  <si>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</si>
  <si>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</si>
  <si>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</si>
  <si>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</si>
  <si>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</si>
  <si>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</si>
  <si>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</si>
  <si>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</si>
  <si>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</si>
  <si>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</si>
  <si>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</si>
  <si>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</si>
  <si>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</si>
  <si>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</si>
  <si>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</si>
  <si>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</si>
  <si>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</si>
  <si>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</si>
  <si>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</si>
  <si>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</si>
  <si>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</si>
  <si>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</si>
  <si>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</si>
  <si>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</si>
  <si>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</si>
  <si>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</si>
  <si>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</si>
  <si>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</si>
  <si>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</si>
  <si>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</si>
  <si>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</si>
  <si>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</si>
  <si>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</si>
  <si>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</si>
  <si>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</si>
  <si>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</si>
  <si>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</si>
  <si>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</si>
  <si>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</si>
  <si>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</si>
  <si>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</si>
  <si>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</si>
  <si>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</si>
  <si>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</si>
  <si>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</si>
  <si>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</si>
  <si>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</si>
  <si>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</si>
  <si>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</si>
  <si>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</si>
  <si>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</si>
  <si>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</si>
  <si>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</si>
  <si>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</si>
  <si>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</si>
  <si>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</si>
  <si>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</si>
  <si>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</si>
  <si>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</si>
  <si>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</si>
  <si>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</si>
  <si>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</si>
  <si>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</si>
  <si>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</si>
  <si>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</si>
  <si>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</si>
  <si>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</si>
  <si>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</si>
  <si>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</si>
  <si>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</si>
  <si>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</si>
  <si>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</si>
  <si>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</si>
  <si>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</si>
  <si>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</si>
  <si>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</si>
  <si>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</si>
  <si>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</si>
  <si>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</si>
  <si>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</si>
  <si>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</si>
  <si>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</si>
  <si>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</si>
  <si>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</si>
  <si>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</si>
  <si>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</si>
  <si>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</si>
  <si>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</si>
  <si>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</si>
  <si>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</si>
  <si>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</si>
  <si>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</si>
  <si>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</si>
  <si>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</si>
  <si>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</si>
  <si>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</si>
  <si>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</si>
  <si>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</si>
  <si>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</si>
  <si>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</si>
  <si>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</si>
  <si>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</si>
  <si>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</si>
  <si>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</si>
  <si>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</si>
  <si>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</si>
  <si>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</si>
  <si>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</si>
  <si>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</si>
  <si>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</si>
  <si>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</si>
  <si>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</si>
  <si>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</si>
  <si>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</si>
  <si>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</si>
  <si>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</si>
  <si>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</si>
  <si>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</si>
  <si>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</si>
  <si>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</si>
  <si>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</si>
  <si>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</si>
  <si>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</si>
  <si>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</si>
  <si>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</si>
  <si>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</si>
  <si>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</si>
  <si>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</si>
  <si>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</si>
  <si>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</si>
  <si>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</si>
  <si>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</si>
  <si>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</si>
  <si>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</si>
  <si>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</si>
  <si>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</si>
  <si>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</si>
  <si>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</si>
  <si>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</si>
  <si>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</si>
  <si>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</si>
  <si>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</si>
  <si>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</si>
  <si>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</si>
  <si>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</si>
  <si>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</si>
  <si>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</si>
  <si>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</si>
  <si>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</si>
  <si>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</si>
  <si>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</si>
  <si>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</si>
  <si>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</si>
  <si>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</si>
  <si>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</si>
  <si>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</si>
  <si>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</si>
  <si>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</si>
  <si>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</si>
  <si>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</si>
  <si>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</si>
  <si>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</si>
  <si>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</si>
  <si>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</si>
  <si>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</si>
  <si>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</si>
  <si>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</si>
  <si>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</si>
  <si>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</si>
  <si>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</si>
  <si>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</si>
  <si>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</si>
  <si>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</si>
  <si>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</si>
  <si>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</si>
  <si>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</si>
  <si>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</si>
  <si>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</si>
  <si>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</si>
  <si>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</si>
  <si>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</si>
  <si>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</si>
  <si>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</si>
  <si>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</si>
  <si>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</si>
  <si>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</si>
  <si>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</si>
  <si>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</si>
  <si>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</si>
  <si>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</si>
  <si>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</si>
  <si>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</si>
  <si>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</si>
  <si>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</si>
  <si>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</si>
  <si>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</si>
  <si>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</si>
  <si>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</si>
  <si>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</si>
  <si>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</si>
  <si>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</si>
  <si>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</si>
  <si>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</si>
  <si>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</si>
  <si>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</si>
  <si>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</si>
  <si>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</si>
  <si>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</si>
  <si>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</si>
  <si>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</si>
  <si>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</si>
  <si>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</si>
  <si>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</si>
  <si>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</si>
  <si>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</si>
  <si>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</si>
  <si>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</si>
  <si>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</si>
  <si>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</si>
  <si>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</si>
  <si>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</si>
  <si>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</si>
  <si>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</si>
  <si>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</si>
  <si>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</si>
  <si>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</si>
  <si>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</si>
  <si>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</si>
  <si>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</si>
  <si>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</si>
  <si>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</si>
  <si>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</si>
  <si>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</si>
  <si>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</si>
  <si>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</si>
  <si>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</si>
  <si>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</si>
  <si>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</si>
  <si>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</si>
  <si>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</si>
  <si>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</si>
  <si>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</si>
  <si>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</si>
  <si>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</si>
  <si>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</si>
  <si>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</si>
  <si>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</si>
  <si>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</si>
  <si>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</si>
  <si>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</si>
  <si>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</si>
  <si>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</si>
  <si>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</si>
  <si>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</si>
  <si>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</si>
  <si>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</si>
  <si>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</si>
  <si>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</si>
  <si>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</si>
  <si>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</si>
  <si>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</si>
  <si>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</si>
  <si>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</si>
  <si>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</si>
  <si>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</si>
  <si>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</si>
  <si>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</si>
  <si>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</si>
  <si>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</si>
  <si>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</si>
  <si>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</si>
  <si>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</si>
  <si>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</si>
  <si>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</si>
  <si>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</si>
  <si>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</si>
  <si>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</si>
  <si>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</si>
  <si>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</si>
  <si>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</si>
  <si>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</si>
  <si>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</si>
  <si>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</si>
  <si>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</si>
  <si>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</si>
  <si>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</si>
  <si>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</si>
  <si>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</si>
  <si>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</si>
  <si>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</si>
  <si>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</si>
  <si>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</si>
  <si>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</si>
  <si>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</si>
  <si>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</si>
  <si>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</si>
  <si>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</si>
  <si>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</si>
  <si>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</si>
  <si>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</si>
  <si>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</si>
  <si>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</si>
  <si>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</si>
  <si>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</si>
  <si>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</si>
  <si>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</si>
  <si>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</si>
  <si>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</si>
  <si>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</si>
  <si>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</si>
  <si>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</si>
  <si>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</si>
  <si>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</si>
  <si>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</si>
  <si>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</si>
  <si>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</si>
  <si>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</si>
  <si>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</si>
  <si>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</si>
  <si>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</si>
  <si>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</si>
  <si>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</si>
  <si>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</si>
  <si>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</si>
  <si>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</si>
  <si>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</si>
  <si>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</si>
  <si>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</si>
  <si>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</si>
  <si>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</si>
  <si>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</si>
  <si>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</si>
  <si>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</si>
  <si>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</si>
  <si>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</si>
  <si>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</si>
  <si>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</si>
  <si>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</si>
  <si>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</si>
  <si>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</si>
  <si>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</si>
  <si>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</si>
  <si>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</si>
  <si>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</si>
  <si>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</si>
  <si>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</si>
  <si>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</si>
  <si>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</si>
  <si>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</si>
  <si>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</si>
  <si>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</si>
  <si>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</si>
  <si>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</si>
  <si>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</si>
  <si>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</si>
  <si>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</si>
  <si>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</si>
  <si>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</si>
  <si>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</si>
  <si>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</si>
  <si>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</si>
  <si>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</si>
  <si>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</si>
  <si>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</si>
  <si>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</si>
  <si>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</si>
  <si>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</si>
  <si>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</si>
  <si>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</si>
  <si>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</si>
  <si>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</si>
  <si>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</si>
  <si>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</si>
  <si>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</si>
  <si>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</si>
  <si>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</si>
  <si>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</si>
  <si>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</si>
  <si>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</si>
  <si>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</si>
  <si>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</si>
  <si>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</si>
  <si>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</si>
  <si>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</si>
  <si>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</si>
  <si>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</si>
  <si>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</si>
  <si>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</si>
  <si>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</si>
  <si>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</si>
  <si>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</si>
  <si>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</si>
  <si>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</si>
  <si>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</si>
  <si>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</si>
  <si>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</si>
  <si>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</si>
  <si>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</si>
  <si>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</si>
  <si>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</si>
  <si>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</si>
  <si>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</si>
  <si>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</si>
  <si>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</si>
  <si>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</si>
  <si>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</si>
  <si>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</si>
  <si>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</si>
  <si>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</si>
  <si>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</si>
  <si>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</si>
  <si>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</si>
  <si>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</si>
  <si>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</si>
  <si>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</si>
  <si>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</si>
  <si>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</si>
  <si>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</si>
  <si>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</si>
  <si>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</si>
  <si>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</si>
  <si>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</si>
  <si>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</si>
  <si>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</si>
  <si>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</si>
  <si>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</si>
  <si>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</si>
  <si>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</si>
  <si>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</si>
  <si>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</si>
  <si>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</si>
  <si>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</si>
  <si>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</si>
  <si>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</si>
  <si>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</si>
  <si>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</si>
  <si>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</si>
  <si>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</si>
  <si>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</si>
  <si>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</si>
  <si>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</si>
  <si>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</si>
  <si>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</si>
  <si>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</si>
  <si>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</si>
  <si>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</si>
  <si>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</si>
  <si>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</si>
  <si>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</si>
  <si>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</si>
  <si>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</si>
  <si>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</si>
  <si>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</si>
  <si>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</si>
  <si>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</si>
  <si>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</si>
  <si>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</si>
  <si>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</si>
  <si>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</si>
  <si>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</si>
  <si>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</si>
  <si>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</si>
  <si>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</si>
  <si>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</si>
  <si>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</si>
  <si>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</si>
  <si>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</si>
  <si>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</si>
  <si>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</si>
  <si>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</si>
  <si>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</si>
  <si>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</si>
  <si>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</si>
  <si>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</si>
  <si>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</si>
  <si>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</si>
  <si>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</si>
  <si>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</si>
  <si>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</si>
  <si>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</si>
  <si>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</si>
  <si>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</si>
  <si>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</si>
  <si>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</si>
  <si>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</si>
  <si>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</si>
  <si>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</si>
  <si>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</si>
  <si>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</si>
  <si>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</si>
  <si>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</si>
  <si>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</si>
  <si>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</si>
  <si>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</si>
  <si>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</si>
  <si>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</si>
  <si>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</si>
  <si>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</si>
  <si>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</si>
  <si>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</si>
  <si>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</si>
  <si>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</si>
  <si>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</si>
  <si>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</si>
  <si>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</si>
  <si>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</si>
  <si>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</si>
  <si>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</si>
  <si>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</si>
  <si>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</si>
  <si>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</si>
  <si>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</si>
  <si>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</si>
  <si>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</si>
  <si>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</si>
  <si>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</si>
  <si>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</si>
  <si>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</si>
  <si>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</si>
  <si>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</si>
  <si>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</si>
  <si>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</si>
  <si>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</si>
  <si>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</si>
  <si>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</si>
  <si>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</si>
  <si>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</si>
  <si>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</si>
  <si>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</si>
  <si>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</si>
  <si>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</si>
  <si>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</si>
  <si>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</si>
  <si>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</si>
  <si>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</si>
  <si>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</si>
  <si>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</si>
  <si>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</si>
  <si>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</si>
  <si>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</si>
  <si>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</si>
  <si>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</si>
  <si>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</si>
  <si>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</si>
  <si>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</si>
  <si>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</si>
  <si>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</si>
  <si>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</si>
  <si>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</si>
  <si>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</si>
  <si>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</si>
  <si>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</si>
  <si>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</si>
  <si>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</si>
  <si>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</si>
  <si>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</si>
  <si>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</si>
  <si>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</si>
  <si>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</si>
  <si>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</si>
  <si>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</si>
  <si>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</si>
  <si>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</si>
  <si>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</si>
  <si>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</si>
  <si>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</si>
  <si>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</si>
  <si>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</si>
  <si>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</si>
  <si>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</si>
  <si>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</si>
  <si>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</si>
  <si>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</si>
  <si>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</si>
  <si>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</si>
  <si>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</si>
  <si>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</si>
  <si>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</si>
  <si>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</si>
  <si>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</si>
  <si>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</si>
  <si>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</si>
  <si>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</si>
  <si>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</si>
  <si>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</si>
  <si>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</si>
  <si>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</si>
  <si>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</si>
  <si>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</si>
  <si>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</si>
  <si>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</si>
  <si>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</si>
  <si>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</si>
  <si>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</si>
  <si>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</si>
  <si>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</si>
  <si>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</si>
  <si>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</si>
  <si>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</si>
  <si>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</si>
  <si>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</si>
  <si>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</si>
  <si>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</si>
  <si>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</si>
  <si>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</si>
  <si>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</si>
  <si>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</si>
  <si>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</si>
  <si>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</si>
  <si>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</si>
  <si>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</si>
  <si>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</si>
  <si>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</si>
  <si>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</si>
  <si>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</si>
  <si>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</si>
  <si>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</si>
  <si>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</si>
  <si>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</si>
  <si>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</si>
  <si>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</si>
  <si>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</si>
  <si>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</si>
  <si>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</si>
  <si>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</si>
  <si>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</si>
  <si>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</si>
  <si>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</si>
  <si>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</si>
  <si>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</si>
  <si>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</si>
  <si>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</si>
  <si>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</si>
  <si>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</si>
  <si>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</si>
  <si>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</si>
  <si>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</si>
  <si>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</si>
  <si>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</si>
  <si>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</si>
  <si>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</si>
  <si>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</si>
  <si>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</si>
  <si>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</si>
  <si>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</si>
  <si>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</si>
  <si>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</si>
  <si>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</si>
  <si>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</si>
  <si>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</si>
  <si>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</si>
  <si>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</si>
  <si>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</si>
  <si>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</si>
  <si>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</si>
  <si>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</si>
  <si>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</si>
  <si>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</si>
  <si>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</si>
  <si>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</si>
  <si>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</si>
  <si>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</si>
  <si>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</si>
  <si>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</si>
  <si>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</si>
  <si>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</si>
  <si>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</si>
  <si>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</si>
  <si>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</si>
  <si>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</si>
  <si>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</si>
  <si>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</si>
  <si>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</si>
  <si>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</si>
  <si>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</si>
  <si>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</si>
  <si>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</si>
  <si>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</si>
  <si>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</si>
  <si>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</si>
  <si>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</si>
  <si>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</si>
  <si>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</si>
  <si>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</si>
  <si>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</si>
  <si>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</si>
  <si>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</si>
  <si>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</si>
  <si>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</si>
  <si>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</si>
  <si>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</si>
  <si>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</si>
  <si>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</si>
  <si>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</si>
  <si>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</si>
  <si>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</si>
  <si>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</si>
  <si>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</si>
  <si>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</si>
  <si>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</si>
  <si>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</si>
  <si>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</si>
  <si>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</si>
  <si>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</si>
  <si>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</si>
  <si>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</si>
  <si>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</si>
  <si>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</si>
  <si>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</si>
  <si>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</si>
  <si>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</si>
  <si>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</si>
  <si>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</si>
  <si>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</si>
  <si>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</si>
  <si>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</si>
  <si>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</si>
  <si>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</si>
  <si>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</si>
  <si>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</si>
  <si>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</si>
  <si>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</si>
  <si>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</si>
  <si>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</si>
  <si>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</si>
  <si>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</si>
  <si>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</si>
  <si>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</si>
  <si>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</si>
  <si>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</si>
  <si>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</si>
  <si>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</si>
  <si>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</si>
  <si>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</si>
  <si>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</si>
  <si>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</si>
  <si>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</si>
  <si>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</si>
  <si>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</si>
  <si>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</si>
  <si>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</si>
  <si>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</si>
  <si>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</si>
  <si>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</si>
  <si>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</si>
  <si>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</si>
  <si>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</si>
  <si>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</si>
  <si>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</si>
  <si>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</si>
  <si>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</si>
  <si>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</si>
  <si>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</si>
  <si>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</si>
  <si>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</si>
  <si>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</si>
  <si>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</si>
  <si>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</si>
  <si>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</si>
  <si>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</si>
  <si>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</si>
  <si>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</si>
  <si>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</si>
  <si>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</si>
  <si>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</si>
  <si>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</si>
  <si>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</si>
  <si>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</si>
  <si>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</si>
  <si>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</si>
  <si>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</si>
  <si>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</si>
  <si>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</si>
  <si>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</si>
  <si>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</si>
  <si>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</si>
  <si>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</si>
  <si>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</si>
  <si>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</si>
  <si>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</si>
  <si>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</si>
  <si>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</si>
  <si>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</si>
  <si>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</si>
  <si>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</si>
  <si>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</si>
  <si>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</si>
  <si>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</si>
  <si>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</si>
  <si>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</si>
  <si>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</si>
  <si>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</si>
  <si>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</si>
  <si>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</si>
  <si>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</si>
  <si>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</si>
  <si>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</si>
  <si>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</si>
  <si>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</si>
  <si>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</si>
  <si>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</si>
  <si>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</si>
  <si>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</si>
  <si>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</si>
  <si>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</si>
  <si>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</si>
  <si>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</si>
  <si>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</si>
  <si>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</si>
  <si>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</si>
  <si>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</si>
  <si>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</si>
  <si>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</si>
  <si>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</si>
  <si>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</si>
  <si>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</si>
  <si>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</si>
  <si>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</si>
  <si>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</si>
  <si>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</si>
  <si>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</si>
  <si>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</si>
  <si>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</si>
  <si>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</si>
  <si>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</si>
  <si>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</si>
  <si>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</si>
  <si>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</si>
  <si>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</si>
  <si>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</si>
  <si>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</si>
  <si>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</si>
  <si>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</si>
  <si>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</si>
  <si>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</si>
  <si>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</si>
  <si>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</si>
  <si>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</si>
  <si>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</si>
  <si>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</si>
  <si>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</si>
  <si>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</si>
  <si>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</si>
  <si>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</si>
  <si>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</si>
  <si>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</si>
  <si>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</si>
  <si>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</si>
  <si>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</si>
  <si>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</si>
  <si>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</si>
  <si>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</si>
  <si>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</si>
  <si>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</si>
  <si>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</si>
  <si>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</si>
  <si>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</si>
  <si>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</si>
  <si>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</si>
  <si>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</si>
  <si>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</si>
  <si>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</si>
  <si>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</si>
  <si>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</si>
  <si>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</si>
  <si>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</si>
  <si>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</si>
  <si>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</si>
  <si>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</si>
  <si>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</si>
  <si>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</si>
  <si>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</si>
  <si>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</si>
  <si>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</si>
  <si>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</si>
  <si>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</si>
  <si>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</si>
  <si>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</si>
  <si>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</si>
  <si>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</si>
  <si>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</si>
  <si>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</si>
  <si>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</si>
  <si>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</si>
  <si>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</si>
  <si>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</si>
  <si>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</si>
  <si>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</si>
  <si>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</si>
  <si>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</si>
  <si>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</si>
  <si>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</si>
  <si>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</si>
  <si>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</si>
  <si>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</si>
  <si>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</si>
  <si>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</si>
  <si>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</si>
  <si>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</si>
  <si>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</si>
  <si>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</si>
  <si>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</si>
  <si>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</si>
  <si>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</si>
  <si>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</si>
  <si>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</si>
  <si>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</si>
  <si>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</si>
  <si>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</si>
  <si>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</si>
  <si>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</si>
  <si>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</si>
  <si>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</si>
  <si>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</si>
  <si>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</si>
  <si>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</si>
  <si>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</si>
  <si>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</si>
  <si>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</si>
  <si>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</si>
  <si>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</si>
  <si>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</si>
  <si>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</si>
  <si>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</si>
  <si>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</si>
  <si>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</si>
  <si>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</si>
  <si>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</si>
  <si>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</si>
  <si>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</si>
  <si>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</si>
  <si>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</si>
  <si>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</si>
  <si>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</si>
  <si>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</si>
  <si>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</si>
  <si>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</si>
  <si>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</si>
  <si>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</si>
  <si>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</si>
  <si>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</si>
  <si>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</si>
  <si>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</si>
  <si>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</si>
  <si>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</si>
  <si>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</si>
  <si>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</si>
  <si>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</si>
  <si>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</si>
  <si>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</si>
  <si>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</si>
  <si>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</si>
  <si>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</si>
  <si>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</si>
  <si>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</si>
  <si>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</si>
  <si>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</si>
  <si>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</si>
  <si>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</si>
  <si>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</si>
  <si>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</si>
  <si>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</si>
  <si>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</si>
  <si>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</si>
  <si>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</si>
  <si>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</si>
  <si>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</si>
  <si>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</si>
  <si>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</si>
  <si>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</si>
  <si>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</si>
  <si>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</si>
  <si>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</si>
  <si>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</si>
  <si>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</si>
  <si>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</si>
  <si>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</si>
  <si>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</si>
  <si>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</si>
  <si>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</si>
  <si>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</si>
  <si>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</si>
  <si>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</si>
  <si>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</si>
  <si>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</si>
  <si>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</si>
  <si>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</si>
  <si>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</si>
  <si>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</si>
  <si>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</si>
  <si>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</si>
  <si>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</si>
  <si>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</si>
  <si>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</si>
  <si>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</si>
  <si>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</si>
  <si>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</si>
  <si>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</si>
  <si>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</si>
  <si>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</si>
  <si>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</si>
  <si>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</si>
  <si>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</si>
  <si>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</si>
  <si>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</si>
  <si>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</si>
  <si>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</si>
  <si>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</si>
  <si>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</si>
  <si>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</si>
  <si>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</si>
  <si>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</si>
  <si>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</si>
  <si>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</si>
  <si>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</si>
  <si>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</si>
  <si>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</si>
  <si>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</si>
  <si>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</si>
  <si>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</si>
  <si>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</si>
  <si>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</si>
  <si>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</si>
  <si>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</si>
  <si>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</si>
  <si>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</si>
  <si>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</si>
  <si>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</si>
  <si>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</si>
  <si>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</si>
  <si>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</si>
  <si>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</si>
  <si>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</si>
  <si>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</si>
  <si>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</si>
  <si>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</si>
  <si>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</si>
  <si>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</si>
  <si>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</si>
  <si>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</si>
  <si>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</si>
  <si>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</si>
  <si>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</si>
  <si>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</si>
  <si>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</si>
  <si>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</si>
  <si>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</si>
  <si>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</si>
  <si>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</si>
  <si>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</si>
  <si>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</si>
  <si>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</si>
  <si>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</si>
  <si>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</si>
  <si>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</si>
  <si>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</si>
  <si>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</si>
  <si>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</si>
  <si>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</si>
  <si>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</si>
  <si>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</si>
  <si>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</si>
  <si>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</si>
  <si>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</si>
  <si>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</si>
  <si>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</si>
  <si>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</si>
  <si>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</si>
  <si>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</si>
  <si>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</si>
  <si>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</si>
  <si>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</si>
  <si>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</si>
  <si>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</si>
  <si>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</si>
  <si>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</si>
  <si>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</si>
  <si>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</si>
  <si>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</si>
  <si>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</si>
  <si>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</si>
  <si>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</si>
  <si>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</si>
  <si>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</si>
  <si>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</si>
  <si>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</si>
  <si>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</si>
  <si>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</si>
  <si>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</si>
  <si>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</si>
  <si>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</si>
  <si>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</si>
  <si>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</si>
  <si>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</si>
  <si>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</si>
  <si>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</si>
  <si>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</si>
  <si>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</si>
  <si>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</si>
  <si>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</si>
  <si>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</si>
  <si>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</si>
  <si>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</si>
  <si>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</si>
  <si>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</si>
  <si>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</si>
  <si>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</si>
  <si>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</si>
  <si>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</si>
  <si>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</si>
  <si>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</si>
  <si>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</si>
  <si>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</si>
  <si>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</si>
  <si>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</si>
  <si>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</si>
  <si>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</si>
  <si>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</si>
  <si>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</si>
  <si>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</si>
  <si>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</si>
  <si>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</si>
  <si>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</si>
  <si>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</si>
  <si>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</si>
  <si>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</si>
  <si>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</si>
  <si>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</si>
  <si>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</si>
  <si>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</si>
  <si>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</si>
  <si>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</si>
  <si>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</si>
  <si>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</si>
  <si>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</si>
  <si>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</si>
  <si>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</si>
  <si>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</si>
  <si>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</si>
  <si>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</si>
  <si>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</si>
  <si>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</si>
  <si>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</si>
  <si>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</si>
  <si>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</si>
  <si>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</si>
  <si>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</si>
  <si>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</si>
  <si>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</si>
  <si>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</si>
  <si>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</si>
  <si>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</si>
  <si>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</si>
  <si>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</si>
  <si>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</si>
  <si>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</si>
  <si>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</si>
  <si>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</si>
  <si>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</si>
  <si>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</si>
  <si>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</si>
  <si>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</si>
  <si>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</si>
  <si>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</si>
  <si>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</si>
  <si>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</si>
  <si>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</si>
  <si>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</si>
  <si>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</si>
  <si>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</si>
  <si>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</si>
  <si>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</si>
  <si>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</si>
  <si>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</si>
  <si>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</si>
  <si>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</si>
  <si>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</si>
  <si>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</si>
  <si>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</si>
  <si>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</si>
  <si>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</si>
  <si>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</si>
  <si>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</si>
  <si>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</si>
  <si>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</si>
  <si>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</si>
  <si>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</si>
  <si>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</si>
  <si>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</si>
  <si>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</si>
  <si>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</si>
  <si>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</si>
  <si>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</si>
  <si>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</si>
  <si>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</si>
  <si>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</si>
  <si>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</si>
  <si>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</si>
  <si>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</si>
  <si>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</si>
  <si>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</si>
  <si>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</si>
  <si>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</si>
  <si>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</si>
  <si>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</si>
  <si>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</si>
  <si>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</si>
  <si>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</si>
  <si>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</si>
  <si>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</si>
  <si>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</si>
  <si>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</si>
  <si>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</si>
  <si>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</si>
  <si>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</si>
  <si>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</si>
  <si>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</si>
  <si>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</si>
  <si>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</si>
  <si>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</si>
  <si>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</si>
  <si>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</si>
  <si>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</si>
  <si>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</si>
  <si>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</si>
  <si>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</si>
  <si>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</si>
  <si>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</si>
  <si>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</si>
  <si>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</si>
  <si>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</si>
  <si>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</si>
  <si>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</si>
  <si>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</si>
  <si>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</si>
  <si>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</si>
  <si>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</si>
  <si>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</si>
  <si>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</si>
  <si>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</si>
  <si>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</si>
  <si>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</si>
  <si>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</si>
  <si>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</si>
  <si>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</si>
  <si>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</si>
  <si>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</si>
  <si>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</si>
  <si>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</si>
  <si>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</si>
  <si>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</si>
  <si>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</si>
  <si>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</si>
  <si>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</si>
  <si>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</si>
  <si>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</si>
  <si>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</si>
  <si>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</si>
  <si>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</si>
  <si>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</si>
  <si>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</si>
  <si>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</si>
  <si>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</si>
  <si>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</si>
  <si>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</si>
  <si>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</si>
  <si>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</si>
  <si>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</si>
  <si>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</si>
  <si>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</si>
  <si>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</si>
  <si>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</si>
  <si>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</si>
  <si>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</si>
  <si>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</si>
  <si>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</si>
  <si>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</si>
  <si>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</si>
  <si>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</si>
  <si>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</si>
  <si>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</si>
  <si>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</si>
  <si>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</si>
  <si>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</si>
  <si>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</si>
  <si>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</si>
  <si>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</si>
  <si>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</si>
  <si>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</si>
  <si>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</si>
  <si>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</si>
  <si>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</si>
  <si>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</si>
  <si>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</si>
  <si>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</si>
  <si>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</si>
  <si>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</si>
  <si>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</si>
  <si>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</si>
  <si>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</si>
  <si>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</si>
  <si>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</si>
  <si>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</si>
  <si>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</si>
  <si>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</si>
  <si>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</si>
  <si>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</si>
  <si>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</si>
  <si>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</si>
  <si>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</si>
  <si>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</si>
  <si>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</si>
  <si>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</si>
  <si>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</si>
  <si>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</si>
  <si>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</si>
  <si>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</si>
  <si>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</si>
  <si>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</si>
  <si>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</si>
  <si>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</si>
  <si>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</si>
  <si>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</si>
  <si>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</si>
  <si>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</si>
  <si>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</si>
  <si>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</si>
  <si>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</si>
  <si>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</si>
  <si>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</si>
  <si>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</si>
  <si>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</si>
  <si>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</si>
  <si>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</si>
  <si>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</si>
  <si>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</si>
  <si>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</si>
  <si>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</si>
  <si>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</si>
  <si>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</si>
  <si>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</si>
  <si>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</si>
  <si>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</si>
  <si>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</si>
  <si>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</si>
  <si>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</si>
  <si>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</si>
  <si>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</si>
  <si>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</si>
  <si>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</si>
  <si>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</si>
  <si>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</si>
  <si>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</si>
  <si>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</si>
  <si>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</si>
  <si>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</si>
  <si>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</si>
  <si>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</si>
  <si>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</si>
  <si>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</si>
  <si>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</si>
  <si>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</si>
  <si>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</si>
  <si>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</si>
  <si>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</si>
  <si>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</si>
  <si>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</si>
  <si>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</si>
  <si>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</si>
  <si>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</si>
  <si>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</si>
  <si>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</si>
  <si>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</si>
  <si>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</si>
  <si>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</si>
  <si>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</si>
  <si>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</si>
  <si>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</si>
  <si>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</si>
  <si>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</si>
  <si>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</si>
  <si>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</si>
  <si>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</si>
  <si>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</si>
  <si>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</si>
  <si>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</si>
  <si>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</si>
  <si>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</si>
  <si>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</si>
  <si>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</si>
  <si>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</si>
  <si>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</si>
  <si>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</si>
  <si>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</si>
  <si>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</si>
  <si>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</si>
  <si>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</si>
  <si>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</si>
  <si>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</si>
  <si>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</si>
  <si>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</si>
  <si>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</si>
  <si>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</si>
  <si>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</si>
  <si>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</si>
  <si>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</si>
  <si>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</si>
  <si>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</si>
  <si>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</si>
  <si>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</si>
  <si>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</si>
  <si>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</si>
  <si>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</si>
  <si>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</si>
  <si>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</si>
  <si>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</si>
  <si>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</si>
  <si>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</si>
  <si>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</si>
  <si>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</si>
  <si>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</si>
  <si>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</si>
  <si>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</si>
  <si>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</si>
  <si>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</si>
  <si>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</si>
  <si>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</si>
  <si>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</si>
  <si>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</si>
  <si>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</si>
  <si>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</si>
  <si>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</si>
  <si>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</si>
  <si>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</si>
  <si>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</si>
  <si>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</si>
  <si>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</si>
  <si>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</si>
  <si>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</si>
  <si>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</si>
  <si>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</si>
  <si>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</si>
  <si>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</si>
  <si>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</si>
  <si>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</si>
  <si>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</si>
  <si>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</si>
  <si>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</si>
  <si>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</si>
  <si>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</si>
  <si>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</si>
  <si>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</si>
  <si>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</si>
  <si>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</si>
  <si>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</si>
  <si>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</si>
  <si>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</si>
  <si>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</si>
  <si>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</si>
  <si>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</si>
  <si>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</si>
  <si>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</si>
  <si>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</si>
  <si>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</si>
  <si>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</si>
  <si>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</si>
  <si>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</si>
  <si>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</si>
  <si>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</si>
  <si>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</si>
  <si>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</si>
  <si>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</si>
  <si>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</si>
  <si>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</si>
  <si>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</si>
  <si>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</si>
  <si>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</si>
  <si>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</si>
  <si>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</si>
  <si>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</si>
  <si>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</si>
  <si>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</si>
  <si>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</si>
  <si>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</si>
  <si>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</si>
  <si>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</si>
  <si>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</si>
  <si>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</si>
  <si>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</si>
  <si>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</si>
  <si>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</si>
  <si>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</si>
  <si>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</si>
  <si>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</si>
  <si>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</si>
  <si>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</si>
  <si>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</si>
  <si>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</si>
  <si>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</si>
  <si>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</si>
  <si>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</si>
  <si>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</si>
  <si>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</si>
  <si>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</si>
  <si>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</si>
  <si>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</si>
  <si>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</si>
  <si>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</si>
  <si>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</si>
  <si>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</si>
  <si>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</si>
  <si>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</si>
  <si>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</si>
  <si>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</si>
  <si>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</si>
  <si>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</si>
  <si>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</si>
  <si>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</si>
  <si>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</si>
  <si>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</si>
  <si>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</si>
  <si>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</si>
  <si>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</si>
  <si>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</si>
  <si>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</si>
  <si>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</si>
  <si>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</si>
  <si>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</si>
  <si>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</si>
  <si>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</si>
  <si>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</si>
  <si>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</si>
  <si>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</si>
  <si>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</si>
  <si>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</si>
  <si>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</si>
  <si>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</si>
  <si>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</si>
  <si>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</si>
  <si>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</si>
  <si>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</si>
  <si>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</si>
  <si>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</si>
  <si>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</si>
  <si>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</si>
  <si>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</si>
  <si>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</si>
  <si>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</si>
  <si>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</si>
  <si>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</si>
  <si>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</si>
  <si>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</si>
  <si>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</si>
  <si>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</si>
  <si>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</si>
  <si>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</si>
  <si>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</si>
  <si>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</si>
  <si>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</si>
  <si>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</si>
  <si>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</si>
  <si>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</si>
  <si>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</si>
  <si>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</si>
  <si>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</si>
  <si>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</si>
  <si>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</si>
  <si>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</si>
  <si>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</si>
  <si>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</si>
  <si>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</si>
  <si>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</si>
  <si>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</si>
  <si>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</si>
  <si>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</si>
  <si>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</si>
  <si>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</si>
  <si>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</si>
  <si>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</si>
  <si>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</si>
  <si>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</si>
  <si>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</si>
  <si>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</si>
  <si>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</si>
  <si>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</si>
  <si>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</si>
  <si>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</si>
  <si>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</si>
  <si>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</si>
  <si>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</si>
  <si>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</si>
  <si>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</si>
  <si>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</si>
  <si>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</si>
  <si>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</si>
  <si>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</si>
  <si>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</si>
  <si>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</si>
  <si>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</si>
  <si>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</si>
  <si>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</si>
  <si>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</si>
  <si>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</si>
  <si>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</si>
  <si>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</si>
  <si>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</si>
  <si>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</si>
  <si>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</si>
  <si>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</si>
  <si>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</si>
  <si>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</si>
  <si>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</si>
  <si>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</si>
  <si>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</si>
  <si>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</si>
  <si>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</si>
  <si>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</si>
  <si>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</si>
  <si>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</si>
  <si>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</si>
  <si>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</si>
  <si>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</si>
  <si>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</si>
  <si>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</si>
  <si>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</si>
  <si>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</si>
  <si>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</si>
  <si>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</si>
  <si>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</si>
  <si>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</si>
  <si>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</si>
  <si>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</si>
  <si>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</si>
  <si>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</si>
  <si>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</si>
  <si>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</si>
  <si>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</si>
  <si>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</si>
  <si>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</si>
  <si>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</si>
  <si>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</si>
  <si>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</si>
  <si>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</si>
  <si>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</si>
  <si>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</si>
  <si>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</si>
  <si>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</si>
  <si>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</si>
  <si>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</si>
  <si>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</si>
  <si>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</si>
  <si>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</si>
  <si>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</si>
  <si>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</si>
  <si>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</si>
  <si>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</si>
  <si>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</si>
  <si>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</si>
  <si>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</si>
  <si>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</si>
  <si>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</si>
  <si>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</si>
  <si>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</si>
  <si>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</si>
  <si>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</si>
  <si>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</si>
  <si>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</si>
  <si>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</si>
  <si>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</si>
  <si>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</si>
  <si>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</si>
  <si>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</si>
  <si>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</si>
  <si>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</si>
  <si>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</si>
  <si>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</si>
  <si>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</si>
  <si>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</si>
  <si>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</si>
  <si>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</si>
  <si>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</si>
  <si>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</si>
  <si>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</si>
  <si>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</si>
  <si>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</si>
  <si>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</si>
  <si>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</si>
  <si>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</si>
  <si>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</si>
  <si>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</si>
  <si>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</si>
  <si>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</si>
  <si>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</si>
  <si>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</si>
  <si>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</si>
  <si>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</si>
  <si>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</si>
  <si>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</si>
  <si>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</si>
  <si>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</si>
  <si>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</si>
  <si>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</si>
  <si>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</si>
  <si>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</si>
  <si>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</si>
  <si>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</si>
  <si>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</si>
  <si>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</si>
  <si>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</si>
  <si>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</si>
  <si>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</si>
  <si>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</si>
  <si>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</si>
  <si>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</si>
  <si>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</si>
  <si>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</si>
  <si>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</si>
  <si>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</si>
  <si>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</si>
  <si>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</si>
  <si>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</si>
  <si>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</si>
  <si>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</si>
  <si>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</si>
  <si>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</si>
  <si>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</si>
  <si>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</si>
  <si>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</si>
  <si>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</si>
  <si>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</si>
  <si>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</si>
  <si>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</si>
  <si>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</si>
  <si>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</si>
  <si>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</si>
  <si>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</si>
  <si>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</si>
  <si>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</si>
  <si>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</si>
  <si>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</si>
  <si>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</si>
  <si>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</si>
  <si>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</si>
  <si>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</si>
  <si>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</si>
  <si>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</si>
  <si>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</si>
  <si>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</si>
  <si>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</si>
  <si>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</si>
  <si>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</si>
  <si>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</si>
  <si>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</si>
  <si>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</si>
  <si>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</si>
  <si>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</si>
  <si>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</si>
  <si>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</si>
  <si>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</si>
  <si>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</si>
  <si>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</si>
  <si>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</si>
  <si>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</si>
  <si>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</si>
  <si>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</si>
  <si>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</si>
  <si>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</si>
  <si>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</si>
  <si>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</si>
  <si>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</si>
  <si>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</si>
  <si>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</si>
  <si>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</si>
  <si>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</si>
  <si>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</si>
  <si>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</si>
  <si>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</si>
  <si>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</si>
  <si>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</si>
  <si>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</si>
  <si>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</si>
  <si>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</si>
  <si>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</si>
  <si>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</si>
  <si>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</si>
  <si>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</si>
  <si>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</si>
  <si>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</si>
  <si>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</si>
  <si>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</si>
  <si>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</si>
  <si>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</si>
  <si>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</si>
  <si>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</si>
  <si>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</si>
  <si>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</si>
  <si>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</si>
  <si>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</si>
  <si>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</si>
  <si>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</si>
  <si>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</si>
  <si>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</si>
  <si>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</si>
  <si>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</si>
  <si>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</si>
  <si>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</si>
  <si>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</si>
  <si>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</si>
  <si>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</si>
  <si>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</si>
  <si>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</si>
  <si>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</si>
  <si>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</si>
  <si>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</si>
  <si>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</si>
  <si>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</si>
  <si>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</si>
  <si>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</si>
  <si>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</si>
  <si>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</si>
  <si>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</si>
  <si>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</si>
  <si>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</si>
  <si>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</si>
  <si>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</si>
  <si>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</si>
  <si>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</si>
  <si>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</si>
  <si>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</si>
  <si>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</si>
  <si>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</si>
  <si>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</si>
  <si>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</si>
  <si>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</si>
  <si>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</si>
  <si>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</si>
  <si>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</si>
  <si>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</si>
  <si>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</si>
  <si>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</si>
  <si>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</si>
  <si>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</si>
  <si>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</si>
  <si>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</si>
  <si>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</si>
  <si>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</si>
  <si>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</si>
  <si>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</si>
  <si>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</si>
  <si>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</si>
  <si>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</si>
  <si>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</si>
  <si>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</si>
  <si>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</si>
  <si>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</si>
  <si>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</si>
  <si>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</si>
  <si>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</si>
  <si>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</si>
  <si>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</si>
  <si>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</si>
  <si>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</si>
  <si>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</si>
  <si>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</si>
  <si>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</si>
  <si>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</si>
  <si>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</si>
  <si>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</si>
  <si>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</si>
  <si>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</si>
  <si>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</si>
  <si>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</si>
  <si>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</si>
  <si>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</si>
  <si>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</si>
  <si>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</si>
  <si>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</si>
  <si>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</si>
  <si>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</si>
  <si>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</si>
  <si>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</si>
  <si>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</si>
  <si>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</si>
  <si>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</si>
  <si>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</si>
  <si>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</si>
  <si>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</si>
  <si>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</si>
  <si>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</si>
  <si>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</si>
  <si>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</si>
  <si>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</si>
  <si>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</si>
  <si>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</si>
  <si>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</si>
  <si>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</si>
  <si>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</si>
  <si>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</si>
  <si>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</si>
  <si>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</si>
  <si>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</si>
  <si>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</si>
  <si>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</si>
  <si>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</si>
  <si>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</si>
  <si>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</si>
  <si>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</si>
  <si>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</si>
  <si>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</si>
  <si>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</si>
  <si>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</si>
  <si>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</si>
  <si>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</si>
  <si>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</si>
  <si>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</si>
  <si>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</si>
  <si>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</si>
  <si>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</si>
  <si>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</si>
  <si>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</si>
  <si>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</si>
  <si>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</si>
  <si>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</si>
  <si>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</si>
  <si>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</si>
  <si>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</si>
  <si>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</si>
  <si>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</si>
  <si>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</si>
  <si>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</si>
  <si>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</si>
  <si>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</si>
  <si>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</si>
  <si>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</si>
  <si>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</si>
  <si>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</si>
  <si>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</si>
  <si>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</si>
  <si>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</si>
  <si>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</si>
  <si>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</si>
  <si>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</si>
  <si>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</si>
  <si>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</si>
  <si>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</si>
  <si>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</si>
  <si>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</si>
  <si>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</si>
  <si>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</si>
  <si>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</si>
  <si>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</si>
  <si>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</si>
  <si>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</si>
  <si>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</si>
  <si>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</si>
  <si>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</si>
  <si>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</si>
  <si>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</si>
  <si>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</si>
  <si>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</si>
  <si>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</si>
  <si>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</si>
  <si>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</si>
  <si>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</si>
  <si>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</si>
  <si>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</si>
  <si>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</si>
  <si>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</si>
  <si>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</si>
  <si>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</si>
  <si>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</si>
  <si>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</si>
  <si>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</si>
  <si>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</si>
  <si>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</si>
  <si>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</si>
  <si>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</si>
  <si>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</si>
  <si>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</si>
  <si>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</si>
  <si>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</si>
  <si>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</si>
  <si>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</si>
  <si>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</si>
  <si>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</si>
  <si>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</si>
  <si>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</si>
  <si>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</si>
  <si>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</si>
  <si>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</si>
  <si>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</si>
  <si>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</si>
  <si>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</si>
  <si>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</si>
  <si>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</si>
  <si>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</si>
  <si>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</si>
  <si>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</si>
  <si>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</si>
  <si>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</si>
  <si>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</si>
  <si>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</si>
  <si>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</si>
  <si>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</si>
  <si>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</si>
  <si>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</si>
  <si>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</si>
  <si>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</si>
  <si>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</si>
  <si>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</si>
  <si>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</si>
  <si>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</si>
  <si>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</si>
  <si>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</si>
  <si>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</si>
  <si>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</si>
  <si>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</si>
  <si>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</si>
  <si>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</si>
  <si>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</si>
  <si>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</si>
  <si>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</si>
  <si>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</si>
  <si>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</si>
  <si>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</si>
  <si>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</si>
  <si>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</si>
  <si>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</si>
  <si>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</si>
  <si>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</si>
  <si>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</si>
  <si>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</si>
  <si>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</si>
  <si>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</si>
  <si>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</si>
  <si>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</si>
  <si>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</si>
  <si>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</si>
  <si>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</si>
  <si>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</si>
  <si>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</si>
  <si>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</si>
  <si>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</si>
  <si>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</si>
  <si>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</si>
  <si>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</si>
  <si>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</si>
  <si>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</si>
  <si>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</si>
  <si>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</si>
  <si>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</si>
  <si>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</si>
  <si>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</si>
  <si>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</si>
  <si>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</si>
  <si>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</si>
  <si>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</si>
  <si>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</si>
  <si>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</si>
  <si>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</si>
  <si>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</si>
  <si>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</si>
  <si>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</si>
  <si>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</si>
  <si>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</si>
  <si>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</si>
  <si>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</si>
  <si>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</si>
  <si>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</si>
  <si>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</si>
  <si>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</si>
  <si>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</si>
  <si>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</si>
  <si>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</si>
  <si>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</si>
  <si>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</si>
  <si>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</si>
  <si>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</si>
  <si>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</si>
  <si>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</si>
  <si>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</si>
  <si>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</si>
  <si>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</si>
  <si>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</si>
  <si>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</si>
  <si>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</si>
  <si>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</si>
  <si>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</si>
  <si>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</si>
  <si>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</si>
  <si>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</si>
  <si>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</si>
  <si>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</si>
  <si>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</si>
  <si>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</si>
  <si>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</si>
  <si>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</si>
  <si>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</si>
  <si>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</si>
  <si>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</si>
  <si>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</si>
  <si>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</si>
  <si>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</si>
  <si>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</si>
  <si>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</si>
  <si>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</si>
  <si>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</si>
  <si>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</si>
  <si>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</si>
  <si>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</si>
  <si>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</si>
  <si>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</si>
  <si>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</si>
  <si>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</si>
  <si>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</si>
  <si>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</si>
  <si>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</si>
  <si>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</si>
  <si>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</si>
  <si>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</si>
  <si>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</si>
  <si>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</si>
  <si>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</si>
  <si>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</si>
  <si>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</si>
  <si>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</si>
  <si>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</si>
  <si>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</si>
  <si>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</si>
  <si>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</si>
  <si>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</si>
  <si>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</si>
  <si>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</si>
  <si>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</si>
  <si>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</si>
  <si>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</si>
  <si>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</si>
  <si>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</si>
  <si>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</si>
  <si>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</si>
  <si>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</si>
  <si>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</si>
  <si>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</si>
  <si>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</si>
  <si>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</si>
  <si>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</si>
  <si>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</si>
  <si>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</si>
  <si>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</si>
  <si>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</si>
  <si>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</si>
  <si>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</si>
  <si>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</si>
  <si>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</si>
  <si>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</si>
  <si>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</si>
  <si>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</si>
  <si>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</si>
  <si>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</si>
  <si>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</si>
  <si>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</si>
  <si>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</si>
  <si>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</si>
  <si>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</si>
  <si>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</si>
  <si>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</si>
  <si>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</si>
  <si>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</si>
  <si>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</si>
  <si>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</si>
  <si>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</si>
  <si>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</si>
  <si>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</si>
  <si>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</si>
  <si>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</si>
  <si>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</si>
  <si>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</si>
  <si>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</si>
  <si>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</si>
  <si>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</si>
  <si>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</si>
  <si>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</si>
  <si>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</si>
  <si>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</si>
  <si>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</si>
  <si>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</si>
  <si>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</si>
  <si>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</si>
  <si>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</si>
  <si>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</si>
  <si>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</si>
  <si>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</si>
  <si>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</si>
  <si>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</si>
  <si>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</si>
  <si>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</si>
  <si>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</si>
  <si>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</si>
  <si>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</si>
  <si>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</si>
  <si>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</si>
  <si>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</si>
  <si>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</si>
  <si>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</si>
  <si>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</si>
  <si>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</si>
  <si>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</si>
  <si>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</si>
  <si>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</si>
  <si>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</si>
  <si>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</si>
  <si>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</si>
  <si>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</si>
  <si>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</si>
  <si>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</si>
  <si>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</si>
  <si>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</si>
  <si>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</si>
  <si>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</si>
  <si>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</si>
  <si>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</si>
  <si>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</si>
  <si>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</si>
  <si>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</si>
  <si>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</si>
  <si>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</si>
  <si>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</si>
  <si>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</si>
  <si>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</si>
  <si>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</si>
  <si>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</si>
  <si>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</si>
  <si>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</si>
  <si>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</si>
  <si>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</si>
  <si>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</si>
  <si>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</si>
  <si>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</si>
  <si>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</si>
  <si>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</si>
  <si>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</si>
  <si>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</si>
  <si>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</si>
  <si>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</si>
  <si>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</si>
  <si>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</si>
  <si>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</si>
  <si>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</si>
  <si>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</si>
  <si>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</si>
  <si>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</si>
  <si>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</si>
  <si>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</si>
  <si>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</si>
  <si>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</si>
  <si>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</si>
  <si>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</si>
  <si>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</si>
  <si>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</si>
  <si>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</si>
  <si>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</si>
  <si>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</si>
  <si>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</si>
  <si>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</si>
  <si>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</si>
  <si>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</si>
  <si>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</si>
  <si>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</si>
  <si>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</si>
  <si>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</si>
  <si>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</si>
  <si>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</si>
  <si>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</si>
  <si>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</si>
  <si>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</si>
  <si>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</si>
  <si>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</si>
  <si>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</si>
  <si>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</si>
  <si>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</si>
  <si>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</si>
  <si>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</si>
  <si>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</si>
  <si>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</si>
  <si>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</si>
  <si>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</si>
  <si>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</si>
  <si>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</si>
  <si>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</si>
  <si>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</si>
  <si>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</si>
  <si>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</si>
  <si>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</si>
  <si>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</si>
  <si>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</si>
  <si>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</si>
  <si>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</si>
  <si>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</si>
  <si>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</si>
  <si>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</si>
  <si>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</si>
  <si>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</si>
  <si>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</si>
  <si>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</si>
  <si>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</si>
  <si>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</si>
  <si>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</si>
  <si>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</si>
  <si>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</si>
  <si>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</si>
  <si>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</si>
  <si>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</si>
  <si>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</si>
  <si>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</si>
  <si>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</si>
  <si>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</si>
  <si>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</si>
  <si>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</si>
  <si>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</si>
  <si>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</si>
  <si>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</si>
  <si>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</si>
  <si>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</si>
  <si>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</si>
  <si>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</si>
  <si>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</si>
  <si>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</si>
  <si>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</si>
  <si>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</si>
  <si>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</si>
  <si>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</si>
  <si>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</si>
  <si>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</si>
  <si>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</si>
  <si>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</si>
  <si>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</si>
  <si>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</si>
  <si>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</si>
  <si>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</si>
  <si>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</si>
  <si>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</si>
  <si>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</si>
  <si>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</si>
  <si>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</si>
  <si>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</si>
  <si>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</si>
  <si>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</si>
  <si>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</si>
  <si>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</si>
  <si>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</si>
  <si>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</si>
  <si>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</si>
  <si>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</si>
  <si>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</si>
  <si>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</si>
  <si>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</si>
  <si>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</si>
  <si>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</si>
  <si>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</si>
  <si>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</si>
  <si>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</si>
  <si>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</si>
  <si>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</si>
  <si>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</si>
  <si>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</si>
  <si>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</si>
  <si>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</si>
  <si>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</si>
  <si>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</si>
  <si>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</si>
  <si>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</si>
  <si>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</si>
  <si>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</si>
  <si>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</si>
  <si>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</si>
  <si>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</si>
  <si>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</si>
  <si>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</si>
  <si>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</si>
  <si>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</si>
  <si>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</si>
  <si>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</si>
  <si>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</si>
  <si>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</si>
  <si>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</si>
  <si>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</si>
  <si>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</si>
  <si>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</si>
  <si>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</si>
  <si>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</si>
  <si>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</si>
  <si>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</si>
  <si>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</si>
  <si>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</si>
  <si>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</si>
  <si>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</si>
  <si>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</si>
  <si>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</si>
  <si>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</si>
  <si>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</si>
  <si>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</si>
  <si>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</si>
  <si>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</si>
  <si>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</si>
  <si>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</si>
  <si>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</si>
  <si>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</si>
  <si>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</si>
  <si>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</si>
  <si>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</si>
  <si>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</si>
  <si>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</si>
  <si>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</si>
  <si>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</si>
  <si>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</si>
  <si>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</si>
  <si>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</si>
  <si>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</si>
  <si>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</si>
  <si>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</si>
  <si>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</si>
  <si>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</si>
  <si>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</si>
  <si>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</si>
  <si>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</si>
  <si>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</si>
  <si>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</si>
  <si>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</si>
  <si>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</si>
  <si>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</si>
  <si>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</si>
  <si>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</si>
  <si>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</si>
  <si>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</si>
  <si>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</si>
  <si>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</si>
  <si>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</si>
  <si>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</si>
  <si>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</si>
  <si>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</si>
  <si>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</si>
  <si>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</si>
  <si>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</si>
  <si>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</si>
  <si>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</si>
  <si>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</si>
  <si>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</si>
  <si>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</si>
  <si>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</si>
  <si>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</si>
  <si>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</si>
  <si>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</si>
  <si>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</si>
  <si>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</si>
  <si>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</si>
  <si>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</si>
  <si>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</si>
  <si>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</si>
  <si>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</si>
  <si>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</si>
  <si>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</si>
  <si>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</si>
  <si>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</si>
  <si>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</si>
  <si>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</si>
  <si>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</si>
  <si>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</si>
  <si>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</si>
  <si>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</si>
  <si>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</si>
  <si>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</si>
  <si>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</si>
  <si>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</si>
  <si>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</si>
  <si>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</si>
  <si>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</si>
  <si>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</si>
  <si>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</si>
  <si>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</si>
  <si>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</si>
  <si>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</si>
  <si>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</si>
  <si>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</si>
  <si>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</si>
  <si>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</si>
  <si>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</si>
  <si>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</si>
  <si>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</si>
  <si>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</si>
  <si>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</si>
  <si>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</si>
  <si>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</si>
  <si>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</si>
  <si>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</si>
  <si>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</si>
  <si>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</si>
  <si>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</si>
  <si>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</si>
  <si>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</si>
  <si>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</si>
  <si>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</si>
  <si>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</si>
  <si>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</si>
  <si>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</si>
  <si>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</si>
  <si>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</si>
  <si>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</si>
  <si>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</si>
  <si>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</si>
  <si>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</si>
  <si>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</si>
  <si>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</si>
  <si>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</si>
  <si>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</si>
  <si>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</si>
  <si>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</si>
  <si>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</si>
  <si>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</si>
  <si>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</si>
  <si>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</si>
  <si>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</si>
  <si>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</si>
  <si>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</si>
  <si>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</si>
  <si>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</si>
  <si>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</si>
  <si>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</si>
  <si>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</si>
  <si>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</si>
  <si>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</si>
  <si>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</si>
  <si>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</si>
  <si>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</si>
  <si>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</si>
  <si>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</si>
  <si>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</si>
  <si>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</si>
  <si>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</si>
  <si>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</si>
  <si>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</si>
  <si>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</si>
  <si>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</si>
  <si>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</si>
  <si>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</si>
  <si>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</si>
  <si>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</si>
  <si>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</si>
  <si>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</si>
  <si>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</si>
  <si>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</si>
  <si>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</si>
  <si>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</si>
  <si>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</si>
  <si>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</si>
  <si>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</si>
  <si>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</si>
  <si>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</si>
  <si>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</si>
  <si>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</si>
  <si>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</si>
  <si>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</si>
  <si>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</si>
  <si>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</si>
  <si>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</si>
  <si>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</si>
  <si>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</si>
  <si>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</si>
  <si>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</si>
  <si>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</si>
  <si>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</si>
  <si>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</si>
  <si>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</si>
  <si>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</si>
  <si>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</si>
  <si>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</si>
  <si>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</si>
  <si>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</si>
  <si>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</si>
  <si>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</si>
  <si>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</si>
  <si>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</si>
  <si>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</si>
  <si>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</si>
  <si>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</si>
  <si>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</si>
  <si>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</si>
  <si>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</si>
  <si>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</si>
  <si>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</si>
  <si>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</si>
  <si>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</si>
  <si>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</si>
  <si>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</si>
  <si>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</si>
  <si>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</si>
  <si>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</si>
  <si>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</si>
  <si>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</si>
  <si>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</si>
  <si>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</si>
  <si>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</si>
  <si>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</si>
  <si>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</si>
  <si>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</si>
  <si>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</si>
  <si>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</si>
  <si>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</si>
  <si>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</si>
  <si>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</si>
  <si>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</si>
  <si>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</si>
  <si>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</si>
  <si>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</si>
  <si>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</si>
  <si>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</si>
  <si>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</si>
  <si>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</si>
  <si>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</si>
  <si>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</si>
  <si>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</si>
  <si>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</si>
  <si>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</si>
  <si>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</si>
  <si>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</si>
  <si>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</si>
  <si>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</si>
  <si>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</si>
  <si>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</si>
  <si>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</si>
  <si>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</si>
  <si>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</si>
  <si>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</si>
  <si>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</si>
  <si>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</si>
  <si>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</si>
  <si>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</si>
  <si>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</si>
  <si>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</si>
  <si>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</si>
  <si>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</si>
  <si>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</si>
  <si>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</si>
  <si>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</si>
  <si>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</si>
  <si>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</si>
  <si>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</si>
  <si>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</si>
  <si>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</si>
  <si>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</si>
  <si>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</si>
  <si>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</si>
  <si>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</si>
  <si>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</si>
  <si>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</si>
  <si>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</si>
  <si>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</si>
  <si>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</si>
  <si>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</si>
  <si>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</si>
  <si>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</si>
  <si>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</si>
  <si>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</si>
  <si>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</si>
  <si>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</si>
  <si>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</si>
  <si>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</si>
  <si>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</si>
  <si>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</si>
  <si>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</si>
  <si>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</si>
  <si>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</si>
  <si>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</si>
  <si>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</si>
  <si>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</si>
  <si>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</si>
  <si>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</si>
  <si>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</si>
  <si>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</si>
  <si>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</si>
  <si>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</si>
  <si>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</si>
  <si>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</si>
  <si>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</si>
  <si>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</si>
  <si>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</si>
  <si>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</si>
  <si>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</si>
  <si>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</si>
  <si>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</si>
  <si>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</si>
  <si>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</si>
  <si>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</si>
  <si>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</si>
  <si>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</si>
  <si>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</si>
  <si>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</si>
  <si>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</si>
  <si>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</si>
  <si>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</si>
  <si>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</si>
  <si>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</si>
  <si>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</si>
  <si>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</si>
  <si>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</si>
  <si>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</si>
  <si>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</si>
  <si>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</si>
  <si>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</si>
  <si>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</si>
  <si>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</si>
  <si>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</si>
  <si>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</si>
  <si>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</si>
  <si>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</si>
  <si>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</si>
  <si>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</si>
  <si>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</si>
  <si>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</si>
  <si>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</si>
  <si>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</si>
  <si>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</si>
  <si>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</si>
  <si>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</si>
  <si>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</si>
  <si>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</si>
  <si>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</si>
  <si>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</si>
  <si>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</si>
  <si>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</si>
  <si>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</si>
  <si>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</si>
  <si>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</si>
  <si>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</si>
  <si>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</si>
  <si>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</si>
  <si>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</si>
  <si>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</si>
  <si>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</si>
  <si>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</si>
  <si>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</si>
  <si>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</si>
  <si>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</si>
  <si>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</si>
  <si>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</si>
  <si>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</si>
  <si>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</si>
  <si>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</si>
  <si>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</si>
  <si>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</si>
  <si>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</si>
  <si>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</si>
  <si>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</si>
  <si>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</si>
  <si>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</si>
  <si>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</si>
  <si>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</si>
  <si>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</si>
  <si>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</si>
  <si>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</si>
  <si>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</si>
  <si>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</si>
  <si>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</si>
  <si>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</si>
  <si>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</si>
  <si>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</si>
  <si>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</si>
  <si>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</si>
  <si>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</si>
  <si>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</si>
  <si>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</si>
  <si>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</si>
  <si>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</si>
  <si>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</si>
  <si>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</si>
  <si>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</si>
  <si>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</si>
  <si>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</si>
  <si>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</si>
  <si>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</si>
  <si>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</si>
  <si>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</si>
  <si>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</si>
  <si>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</si>
  <si>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</si>
  <si>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</si>
  <si>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</si>
  <si>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</si>
  <si>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</si>
  <si>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</si>
  <si>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</si>
  <si>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</si>
  <si>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</si>
  <si>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</si>
  <si>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</si>
  <si>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</si>
  <si>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</si>
  <si>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</si>
  <si>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</si>
  <si>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</si>
  <si>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</si>
  <si>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</si>
  <si>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</si>
  <si>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</si>
  <si>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</si>
  <si>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</si>
  <si>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</si>
  <si>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</si>
  <si>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</si>
  <si>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</si>
  <si>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</si>
  <si>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</si>
  <si>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</si>
  <si>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</si>
  <si>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</si>
  <si>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</si>
  <si>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</si>
  <si>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</si>
  <si>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</si>
  <si>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</si>
  <si>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</si>
  <si>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</si>
  <si>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</si>
  <si>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</si>
  <si>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</si>
  <si>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</si>
  <si>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</si>
  <si>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</si>
  <si>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</si>
  <si>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</si>
  <si>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</si>
  <si>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</si>
  <si>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</si>
  <si>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</si>
  <si>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</si>
  <si>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</si>
  <si>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</si>
  <si>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</si>
  <si>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</si>
  <si>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</si>
  <si>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</si>
  <si>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</si>
  <si>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</si>
  <si>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</si>
  <si>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</si>
  <si>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</si>
  <si>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</si>
  <si>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</si>
  <si>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</si>
  <si>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</si>
  <si>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</si>
  <si>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</si>
  <si>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</si>
  <si>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</si>
  <si>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</si>
  <si>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</si>
  <si>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</si>
  <si>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</si>
  <si>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</si>
  <si>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</si>
  <si>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</si>
  <si>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</si>
  <si>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</si>
  <si>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</si>
  <si>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</si>
  <si>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</si>
  <si>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</si>
  <si>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</si>
  <si>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</si>
  <si>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</si>
  <si>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</si>
  <si>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</si>
  <si>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</si>
  <si>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</si>
  <si>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</si>
  <si>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</si>
  <si>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</si>
  <si>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</si>
  <si>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</si>
  <si>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</si>
  <si>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</si>
  <si>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</si>
  <si>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</si>
  <si>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</si>
  <si>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</si>
  <si>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</si>
  <si>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</si>
  <si>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</si>
  <si>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</si>
  <si>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</si>
  <si>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</si>
  <si>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</si>
  <si>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</si>
  <si>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</si>
  <si>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</si>
  <si>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</si>
  <si>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</si>
  <si>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</si>
  <si>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</si>
  <si>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</si>
  <si>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</si>
  <si>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</si>
  <si>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</si>
  <si>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</si>
  <si>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</si>
  <si>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</si>
  <si>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</si>
  <si>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</si>
  <si>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</si>
  <si>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</si>
  <si>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</si>
  <si>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</si>
  <si>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</si>
  <si>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</si>
  <si>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</si>
  <si>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</si>
  <si>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</si>
  <si>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</si>
  <si>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</si>
  <si>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</si>
  <si>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</si>
  <si>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</si>
  <si>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</si>
  <si>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</si>
  <si>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</si>
  <si>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</si>
  <si>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</si>
  <si>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</si>
  <si>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</si>
  <si>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</si>
  <si>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</si>
  <si>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</si>
  <si>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</si>
  <si>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</si>
  <si>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</si>
  <si>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</si>
  <si>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</si>
  <si>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</si>
  <si>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</si>
  <si>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</si>
  <si>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</si>
  <si>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</si>
  <si>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</si>
  <si>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</si>
  <si>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</si>
  <si>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</si>
  <si>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</si>
  <si>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</si>
  <si>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</si>
  <si>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</si>
  <si>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</si>
  <si>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</si>
  <si>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</si>
  <si>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</si>
  <si>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</si>
  <si>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</si>
  <si>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</si>
  <si>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</si>
  <si>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</si>
  <si>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</si>
  <si>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</si>
  <si>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</si>
  <si>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</si>
  <si>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</si>
  <si>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</si>
  <si>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</si>
  <si>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</si>
  <si>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</si>
  <si>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</si>
  <si>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</si>
  <si>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</si>
  <si>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</si>
  <si>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</si>
  <si>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</si>
  <si>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</si>
  <si>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</si>
  <si>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</si>
  <si>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</si>
  <si>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</si>
  <si>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</si>
  <si>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</si>
  <si>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</si>
  <si>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</si>
  <si>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</si>
  <si>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</si>
  <si>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</si>
  <si>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</si>
  <si>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</si>
  <si>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</si>
  <si>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</si>
  <si>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</si>
  <si>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</si>
  <si>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</si>
  <si>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</si>
  <si>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</si>
  <si>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</si>
  <si>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</si>
  <si>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</si>
  <si>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</si>
  <si>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</si>
  <si>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</si>
  <si>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</si>
  <si>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</si>
  <si>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</si>
  <si>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</si>
  <si>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</si>
  <si>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</si>
  <si>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</si>
  <si>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</si>
  <si>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</si>
  <si>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</si>
  <si>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</si>
  <si>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</si>
  <si>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</si>
  <si>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</si>
  <si>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</si>
  <si>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</si>
  <si>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</si>
  <si>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</si>
  <si>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</si>
  <si>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</si>
  <si>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</si>
  <si>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</si>
  <si>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</si>
  <si>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</si>
  <si>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</si>
  <si>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</si>
  <si>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</si>
  <si>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</si>
  <si>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</si>
  <si>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</si>
  <si>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</si>
  <si>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</si>
  <si>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</si>
  <si>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</si>
  <si>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</si>
  <si>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</si>
  <si>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</si>
  <si>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</si>
  <si>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</si>
  <si>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</si>
  <si>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</si>
  <si>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</si>
  <si>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</si>
  <si>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</si>
  <si>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</si>
  <si>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</si>
  <si>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</si>
  <si>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</si>
  <si>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</si>
  <si>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</si>
  <si>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</si>
  <si>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</si>
  <si>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</si>
  <si>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</si>
  <si>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</si>
  <si>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</si>
  <si>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</si>
  <si>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</si>
  <si>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</si>
  <si>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</si>
  <si>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</si>
  <si>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</si>
  <si>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</si>
  <si>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</si>
  <si>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</si>
  <si>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</si>
  <si>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</si>
  <si>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</si>
  <si>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</si>
  <si>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</si>
  <si>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</si>
  <si>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</si>
  <si>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</si>
  <si>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</si>
  <si>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</si>
  <si>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</si>
  <si>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</si>
  <si>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</si>
  <si>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</si>
  <si>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</si>
  <si>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</si>
  <si>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</si>
  <si>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</si>
  <si>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</si>
  <si>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</si>
  <si>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</si>
  <si>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</si>
  <si>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</si>
  <si>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</si>
  <si>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</si>
  <si>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</si>
  <si>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</si>
  <si>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</si>
  <si>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</si>
  <si>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</si>
  <si>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</si>
  <si>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</si>
  <si>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</si>
  <si>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</si>
  <si>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</si>
  <si>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</si>
  <si>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</si>
  <si>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</si>
  <si>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</si>
  <si>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</si>
  <si>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</si>
  <si>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</si>
  <si>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</si>
  <si>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</si>
  <si>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</si>
  <si>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</si>
  <si>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</si>
  <si>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</si>
  <si>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</si>
  <si>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</si>
  <si>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</si>
  <si>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</si>
  <si>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</si>
  <si>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</si>
  <si>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</si>
  <si>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</si>
  <si>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</si>
  <si>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</si>
  <si>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</si>
  <si>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</si>
  <si>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</si>
  <si>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</si>
  <si>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</si>
  <si>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</si>
  <si>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</si>
  <si>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</si>
  <si>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</si>
  <si>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</si>
  <si>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</si>
  <si>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</si>
  <si>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</si>
  <si>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</si>
  <si>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</si>
  <si>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</si>
  <si>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</si>
  <si>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</si>
  <si>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</si>
  <si>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</si>
  <si>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</si>
  <si>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</si>
  <si>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</si>
  <si>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</si>
  <si>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</si>
  <si>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</si>
  <si>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</si>
  <si>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</si>
  <si>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</si>
  <si>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</si>
  <si>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</si>
  <si>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</si>
  <si>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</si>
  <si>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</si>
  <si>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</si>
  <si>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</si>
  <si>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</si>
  <si>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</si>
  <si>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</si>
  <si>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</si>
  <si>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</si>
  <si>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</si>
  <si>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</si>
  <si>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</si>
  <si>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</si>
  <si>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</si>
  <si>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</si>
  <si>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</si>
  <si>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</si>
  <si>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</si>
  <si>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</si>
  <si>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</si>
  <si>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</si>
  <si>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</si>
  <si>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</si>
  <si>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</si>
  <si>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</si>
  <si>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</si>
  <si>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</si>
  <si>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</si>
  <si>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</si>
  <si>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</si>
  <si>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</si>
  <si>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</si>
  <si>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</si>
  <si>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</si>
  <si>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</si>
  <si>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</si>
  <si>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</si>
  <si>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</si>
  <si>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</si>
  <si>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</si>
  <si>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</si>
  <si>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</si>
  <si>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</si>
  <si>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</si>
  <si>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</si>
  <si>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</si>
  <si>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</si>
  <si>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</si>
  <si>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</si>
  <si>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</si>
  <si>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</si>
  <si>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</si>
  <si>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</si>
  <si>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</si>
  <si>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</si>
  <si>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</si>
  <si>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</si>
  <si>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</si>
  <si>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</si>
  <si>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</si>
  <si>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</si>
  <si>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</si>
  <si>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</si>
  <si>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</si>
  <si>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</si>
  <si>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</si>
  <si>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</si>
  <si>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</si>
  <si>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</si>
  <si>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</si>
  <si>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</si>
  <si>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</si>
  <si>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</si>
  <si>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</si>
  <si>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</si>
  <si>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</si>
  <si>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</si>
  <si>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</si>
  <si>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</si>
  <si>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</si>
  <si>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</si>
  <si>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</si>
  <si>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</si>
  <si>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</si>
  <si>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</si>
  <si>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</si>
  <si>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</si>
  <si>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</si>
  <si>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</si>
  <si>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</si>
  <si>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</si>
  <si>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</si>
  <si>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</si>
  <si>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</si>
  <si>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</si>
  <si>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</si>
  <si>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</si>
  <si>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</si>
  <si>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</si>
  <si>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</si>
  <si>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</si>
  <si>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</si>
  <si>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</si>
  <si>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</si>
  <si>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</si>
  <si>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</si>
  <si>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</si>
  <si>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</si>
  <si>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</si>
  <si>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</si>
  <si>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</si>
  <si>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</si>
  <si>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</si>
  <si>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</si>
  <si>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</si>
  <si>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</si>
  <si>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</si>
  <si>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</si>
  <si>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</si>
  <si>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</si>
  <si>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</si>
  <si>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</si>
  <si>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</si>
  <si>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</si>
  <si>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</si>
  <si>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</si>
  <si>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</si>
  <si>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</si>
  <si>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</si>
  <si>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</si>
  <si>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</si>
  <si>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</si>
  <si>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</si>
  <si>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</si>
  <si>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</si>
  <si>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</si>
  <si>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</si>
  <si>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</si>
  <si>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</si>
  <si>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</si>
  <si>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</si>
  <si>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</si>
  <si>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</si>
  <si>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</si>
  <si>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</si>
  <si>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</si>
  <si>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</si>
  <si>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</si>
  <si>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</si>
  <si>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</si>
  <si>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</si>
  <si>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</si>
  <si>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</si>
  <si>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</si>
  <si>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</si>
  <si>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</si>
  <si>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</si>
  <si>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</si>
  <si>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</si>
  <si>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</si>
  <si>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</si>
  <si>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</si>
  <si>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</si>
  <si>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</si>
  <si>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</si>
  <si>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</si>
  <si>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</si>
  <si>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</si>
  <si>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</si>
  <si>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</si>
  <si>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</si>
  <si>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</si>
  <si>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</si>
  <si>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</si>
  <si>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</si>
  <si>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</si>
  <si>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</si>
  <si>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</si>
  <si>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</si>
  <si>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</si>
  <si>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</si>
  <si>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</si>
  <si>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</si>
  <si>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</si>
  <si>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</si>
  <si>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</si>
  <si>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</si>
  <si>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</si>
  <si>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</si>
  <si>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</si>
  <si>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</si>
  <si>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</si>
  <si>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</si>
  <si>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</si>
  <si>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</si>
  <si>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</si>
  <si>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</si>
  <si>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</si>
  <si>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</si>
  <si>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</si>
  <si>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</si>
  <si>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</si>
  <si>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</si>
  <si>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</si>
  <si>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</si>
  <si>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</si>
  <si>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</si>
  <si>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</si>
  <si>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</si>
  <si>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</si>
  <si>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</si>
  <si>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</si>
  <si>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</si>
  <si>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</si>
  <si>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</si>
  <si>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</si>
  <si>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</si>
  <si>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</si>
  <si>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</si>
  <si>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</si>
  <si>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</si>
  <si>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</si>
  <si>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</si>
  <si>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</si>
  <si>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</si>
  <si>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</si>
  <si>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</si>
  <si>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</si>
  <si>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</si>
  <si>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</si>
  <si>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</si>
  <si>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</si>
  <si>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</si>
  <si>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</si>
  <si>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</si>
  <si>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</si>
  <si>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</si>
  <si>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</si>
  <si>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</si>
  <si>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</si>
  <si>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</si>
  <si>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</si>
  <si>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</si>
  <si>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</si>
  <si>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</si>
  <si>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</si>
  <si>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</si>
  <si>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</si>
  <si>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</si>
  <si>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</si>
  <si>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</si>
  <si>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</si>
  <si>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</si>
  <si>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</si>
  <si>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</si>
  <si>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</si>
  <si>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</si>
  <si>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</si>
  <si>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</si>
  <si>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</si>
  <si>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</si>
  <si>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</si>
  <si>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</si>
  <si>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</si>
  <si>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</si>
  <si>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</si>
  <si>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</si>
  <si>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</si>
  <si>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</si>
  <si>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</si>
  <si>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</si>
  <si>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</si>
  <si>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</si>
  <si>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</si>
  <si>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</si>
  <si>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</si>
  <si>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</si>
  <si>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</si>
  <si>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</si>
  <si>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</si>
  <si>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</si>
  <si>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</si>
  <si>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</si>
  <si>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</si>
  <si>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</si>
  <si>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</si>
  <si>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</si>
  <si>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</si>
  <si>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</si>
  <si>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</si>
  <si>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</si>
  <si>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</si>
  <si>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</si>
  <si>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</si>
  <si>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</si>
  <si>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</si>
  <si>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</si>
  <si>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</si>
  <si>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</si>
  <si>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</si>
  <si>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</si>
  <si>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</si>
  <si>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</si>
  <si>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</si>
  <si>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</si>
  <si>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</si>
  <si>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</si>
  <si>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</si>
  <si>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</si>
  <si>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</si>
  <si>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</si>
  <si>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</si>
  <si>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</si>
  <si>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</si>
  <si>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</si>
  <si>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</si>
  <si>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</si>
  <si>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</si>
  <si>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</si>
  <si>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</si>
  <si>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</si>
  <si>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</si>
  <si>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</si>
  <si>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</si>
  <si>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</si>
  <si>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</si>
  <si>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</si>
  <si>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</si>
  <si>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</si>
  <si>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</si>
  <si>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</si>
  <si>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</si>
  <si>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</si>
  <si>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</si>
  <si>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</si>
  <si>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</si>
  <si>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</si>
  <si>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</si>
  <si>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</si>
  <si>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</si>
  <si>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</si>
  <si>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</si>
  <si>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</si>
  <si>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</si>
  <si>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</si>
  <si>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</si>
  <si>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</si>
  <si>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</si>
  <si>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</si>
  <si>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</si>
  <si>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</si>
  <si>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</si>
  <si>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</si>
  <si>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</si>
  <si>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</si>
  <si>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</si>
  <si>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</si>
  <si>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</si>
  <si>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</si>
  <si>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</si>
  <si>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</si>
  <si>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</si>
  <si>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</si>
  <si>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</si>
  <si>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</si>
  <si>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</si>
  <si>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</si>
  <si>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</si>
  <si>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</si>
  <si>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</si>
  <si>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</si>
  <si>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</si>
  <si>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</si>
  <si>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</si>
  <si>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</si>
  <si>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</si>
  <si>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</si>
  <si>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</si>
  <si>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</si>
  <si>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</si>
  <si>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</si>
  <si>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</si>
  <si>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</si>
  <si>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</si>
  <si>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</si>
  <si>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</si>
  <si>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</si>
  <si>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</si>
  <si>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</si>
  <si>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</si>
  <si>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</si>
  <si>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</si>
  <si>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</si>
  <si>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</si>
  <si>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</si>
  <si>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</si>
  <si>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</si>
  <si>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</si>
  <si>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</si>
  <si>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</si>
  <si>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</si>
  <si>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</si>
  <si>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</si>
  <si>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</si>
  <si>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</si>
  <si>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</si>
  <si>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</si>
  <si>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</si>
  <si>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</si>
  <si>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</si>
  <si>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</si>
  <si>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</si>
  <si>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</si>
  <si>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</si>
  <si>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</si>
  <si>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</si>
  <si>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</si>
  <si>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</si>
  <si>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</si>
  <si>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</si>
  <si>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</si>
  <si>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</si>
  <si>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</si>
  <si>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</si>
  <si>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</si>
  <si>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</si>
  <si>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</si>
  <si>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</si>
  <si>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</si>
  <si>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</si>
  <si>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</si>
  <si>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</si>
  <si>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</si>
  <si>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</si>
  <si>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</si>
  <si>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</si>
  <si>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</si>
  <si>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</si>
  <si>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</si>
  <si>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</si>
  <si>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</si>
  <si>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</si>
  <si>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</si>
  <si>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</si>
  <si>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</si>
  <si>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</si>
  <si>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</si>
  <si>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</si>
  <si>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</si>
  <si>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</si>
  <si>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</si>
  <si>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</si>
  <si>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</si>
  <si>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</si>
  <si>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</si>
  <si>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</si>
  <si>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</si>
  <si>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</si>
  <si>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</si>
  <si>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</si>
  <si>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</si>
  <si>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</si>
  <si>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</si>
  <si>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</si>
  <si>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</si>
  <si>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</si>
  <si>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</si>
  <si>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</si>
  <si>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</si>
  <si>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</si>
  <si>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</si>
  <si>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</si>
  <si>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</si>
  <si>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</si>
  <si>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</si>
  <si>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</si>
  <si>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</si>
  <si>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</si>
  <si>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</si>
  <si>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</si>
  <si>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</si>
  <si>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</si>
  <si>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</si>
  <si>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</si>
  <si>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</si>
  <si>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</si>
  <si>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</si>
  <si>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</si>
  <si>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</si>
  <si>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</si>
  <si>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</si>
  <si>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</si>
  <si>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</si>
  <si>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</si>
  <si>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</si>
  <si>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</si>
  <si>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</si>
  <si>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</si>
  <si>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</si>
  <si>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</si>
  <si>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</si>
  <si>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</si>
  <si>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</si>
  <si>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</si>
  <si>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</si>
  <si>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</si>
  <si>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</si>
  <si>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</si>
  <si>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</si>
  <si>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</si>
  <si>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</si>
  <si>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</si>
  <si>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</si>
  <si>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</si>
  <si>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</si>
  <si>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</si>
  <si>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</si>
  <si>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</si>
  <si>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</si>
  <si>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</si>
  <si>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</si>
  <si>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</si>
  <si>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</si>
  <si>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</si>
  <si>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</si>
  <si>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</si>
  <si>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</si>
  <si>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</si>
  <si>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</si>
  <si>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</si>
  <si>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</si>
  <si>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</si>
  <si>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</si>
  <si>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</si>
  <si>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</si>
  <si>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</si>
  <si>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</si>
  <si>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</si>
  <si>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</si>
  <si>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</si>
  <si>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</si>
  <si>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</si>
  <si>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</si>
  <si>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</si>
  <si>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</si>
  <si>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</si>
  <si>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</si>
  <si>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</si>
  <si>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</si>
  <si>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</si>
  <si>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</si>
  <si>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</si>
  <si>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</si>
  <si>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</si>
  <si>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</si>
  <si>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</si>
  <si>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</si>
  <si>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</si>
  <si>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</si>
  <si>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</si>
  <si>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</si>
  <si>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</si>
  <si>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</si>
  <si>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</si>
  <si>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</si>
  <si>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</si>
  <si>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</si>
  <si>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</si>
  <si>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</si>
  <si>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</si>
  <si>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</si>
  <si>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</si>
  <si>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</si>
  <si>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</si>
  <si>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</si>
  <si>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</si>
  <si>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</si>
  <si>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</si>
  <si>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</si>
  <si>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</si>
  <si>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</si>
  <si>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</si>
  <si>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</si>
  <si>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</si>
  <si>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</si>
  <si>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</si>
  <si>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</si>
  <si>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</si>
  <si>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</si>
  <si>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</si>
  <si>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</si>
  <si>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</si>
  <si>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</si>
  <si>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</si>
  <si>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</si>
  <si>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</si>
  <si>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</si>
  <si>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</si>
  <si>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</si>
  <si>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</si>
  <si>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</si>
  <si>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</si>
  <si>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</si>
  <si>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</si>
  <si>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</si>
  <si>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</si>
  <si>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</si>
  <si>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</si>
  <si>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</si>
  <si>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</si>
  <si>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</si>
  <si>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</si>
  <si>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</si>
  <si>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</si>
  <si>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</si>
  <si>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</si>
  <si>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</si>
  <si>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</si>
  <si>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</si>
  <si>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</si>
  <si>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</si>
  <si>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</si>
  <si>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</si>
  <si>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</si>
  <si>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</si>
  <si>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</si>
  <si>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</si>
  <si>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</si>
  <si>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</si>
  <si>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</si>
  <si>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</si>
  <si>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</si>
  <si>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</si>
  <si>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</si>
  <si>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</si>
  <si>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</si>
  <si>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</si>
  <si>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</si>
  <si>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</si>
  <si>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</si>
  <si>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</si>
  <si>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</si>
  <si>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</si>
  <si>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</si>
  <si>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</si>
  <si>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</si>
  <si>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</si>
  <si>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</si>
  <si>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</si>
  <si>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</si>
  <si>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</si>
  <si>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</si>
  <si>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</si>
  <si>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</si>
  <si>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</si>
  <si>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</si>
  <si>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</si>
  <si>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</si>
  <si>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</si>
  <si>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</si>
  <si>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</si>
  <si>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</si>
  <si>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</si>
  <si>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</si>
  <si>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</si>
  <si>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</si>
  <si>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</si>
  <si>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</si>
  <si>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</si>
  <si>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</si>
  <si>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</si>
  <si>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</si>
  <si>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</si>
  <si>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</si>
  <si>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</si>
  <si>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</si>
  <si>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</si>
  <si>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</si>
  <si>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</si>
  <si>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</si>
  <si>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</si>
  <si>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</si>
  <si>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</si>
  <si>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</si>
  <si>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</si>
  <si>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</si>
  <si>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</si>
  <si>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</si>
  <si>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</si>
  <si>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</si>
  <si>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</si>
  <si>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</si>
  <si>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</si>
  <si>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</si>
  <si>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</si>
  <si>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</si>
  <si>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</si>
  <si>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</si>
  <si>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</si>
  <si>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</si>
  <si>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</si>
  <si>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</si>
  <si>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</si>
  <si>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</si>
  <si>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</si>
  <si>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</si>
  <si>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</si>
  <si>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</si>
  <si>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</si>
  <si>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</si>
  <si>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</si>
  <si>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</si>
  <si>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</si>
  <si>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</si>
  <si>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</si>
  <si>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</si>
  <si>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</si>
  <si>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</si>
  <si>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</si>
  <si>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</si>
  <si>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</si>
  <si>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</si>
  <si>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</si>
  <si>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</si>
  <si>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</si>
  <si>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</si>
  <si>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</si>
  <si>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</si>
  <si>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</si>
  <si>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</si>
  <si>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</si>
  <si>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</si>
  <si>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</si>
  <si>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</si>
  <si>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</si>
  <si>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</si>
  <si>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</si>
  <si>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</si>
  <si>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</si>
  <si>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</si>
  <si>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</si>
  <si>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</si>
  <si>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</si>
  <si>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</si>
  <si>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</si>
  <si>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</si>
  <si>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</si>
  <si>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</si>
  <si>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</si>
  <si>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</si>
  <si>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</si>
  <si>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</si>
  <si>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</si>
  <si>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</si>
  <si>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</si>
  <si>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</si>
  <si>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</si>
  <si>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</si>
  <si>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</si>
  <si>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</si>
  <si>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</si>
  <si>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</si>
  <si>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</si>
  <si>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</si>
  <si>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</si>
  <si>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</si>
  <si>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</si>
  <si>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</si>
  <si>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</si>
  <si>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</si>
  <si>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</si>
  <si>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</si>
  <si>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</si>
  <si>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</si>
  <si>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</si>
  <si>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</si>
  <si>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</si>
  <si>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</si>
  <si>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</si>
  <si>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</si>
  <si>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</si>
  <si>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</si>
  <si>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</si>
  <si>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</si>
  <si>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</si>
  <si>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</si>
  <si>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</si>
  <si>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</si>
  <si>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</si>
  <si>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</si>
  <si>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</si>
  <si>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</si>
  <si>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</si>
  <si>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</si>
  <si>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</si>
  <si>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</si>
  <si>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</si>
  <si>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</si>
  <si>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</si>
  <si>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</si>
  <si>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</si>
  <si>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</si>
  <si>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</si>
  <si>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</si>
  <si>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</si>
  <si>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</si>
  <si>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</si>
  <si>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</si>
  <si>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</si>
  <si>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</si>
  <si>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</si>
  <si>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</si>
  <si>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</si>
  <si>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</si>
  <si>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</si>
  <si>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</si>
  <si>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</si>
  <si>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</si>
  <si>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</si>
  <si>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</si>
  <si>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</si>
  <si>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</si>
  <si>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</si>
  <si>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</si>
  <si>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</si>
  <si>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</si>
  <si>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</si>
  <si>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</si>
  <si>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</si>
  <si>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</si>
  <si>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</si>
  <si>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</si>
  <si>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</si>
  <si>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</si>
  <si>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</si>
  <si>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</si>
  <si>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</si>
  <si>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</si>
  <si>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</si>
  <si>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</si>
  <si>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</si>
  <si>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</si>
  <si>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</si>
  <si>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</si>
  <si>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</si>
  <si>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</si>
  <si>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</si>
  <si>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</si>
  <si>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</si>
  <si>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</si>
  <si>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</si>
  <si>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</si>
  <si>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</si>
  <si>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</si>
  <si>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</si>
  <si>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</si>
  <si>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</si>
  <si>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</si>
  <si>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</si>
  <si>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</si>
  <si>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</si>
  <si>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</si>
  <si>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</si>
  <si>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</si>
  <si>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</si>
  <si>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</si>
  <si>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</si>
  <si>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</si>
  <si>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</si>
  <si>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</si>
  <si>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</si>
  <si>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</si>
  <si>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</si>
  <si>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</si>
  <si>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</si>
  <si>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</si>
  <si>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</si>
  <si>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</si>
  <si>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</si>
  <si>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</si>
  <si>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</si>
  <si>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</si>
  <si>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</si>
  <si>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</si>
  <si>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</si>
  <si>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</si>
  <si>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</si>
  <si>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</si>
  <si>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</si>
  <si>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</si>
  <si>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</si>
  <si>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</si>
  <si>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</si>
  <si>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</si>
  <si>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</si>
  <si>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</si>
  <si>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</si>
  <si>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</si>
  <si>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</si>
  <si>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</si>
  <si>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</si>
  <si>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</si>
  <si>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</si>
  <si>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</si>
  <si>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</si>
  <si>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</si>
  <si>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</si>
  <si>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</si>
  <si>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</si>
  <si>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</si>
  <si>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</si>
  <si>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</si>
  <si>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</si>
  <si>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</si>
  <si>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</si>
  <si>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</si>
  <si>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</si>
  <si>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</si>
  <si>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</si>
  <si>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</si>
  <si>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</si>
  <si>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</si>
  <si>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</si>
  <si>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</si>
  <si>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</si>
  <si>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</si>
  <si>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</si>
  <si>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</si>
  <si>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</si>
  <si>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</si>
  <si>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</si>
  <si>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</si>
  <si>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</si>
  <si>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</si>
  <si>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</si>
  <si>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</si>
  <si>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</si>
  <si>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</si>
  <si>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</si>
  <si>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</si>
  <si>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</si>
  <si>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</si>
  <si>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</si>
  <si>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</si>
  <si>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</si>
  <si>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</si>
  <si>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</si>
  <si>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</si>
  <si>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</si>
  <si>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</si>
  <si>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</si>
  <si>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</si>
  <si>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</si>
  <si>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</si>
  <si>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</si>
  <si>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</si>
  <si>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</si>
  <si>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</si>
  <si>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</si>
  <si>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</si>
  <si>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</si>
  <si>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</si>
  <si>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</si>
  <si>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</si>
  <si>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</si>
  <si>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</si>
  <si>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</si>
  <si>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</si>
  <si>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</si>
  <si>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</si>
  <si>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</si>
  <si>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</si>
  <si>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</si>
  <si>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</si>
  <si>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</si>
  <si>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</si>
  <si>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</si>
  <si>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</si>
  <si>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</si>
  <si>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</si>
  <si>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</si>
  <si>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</si>
  <si>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</si>
  <si>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</si>
  <si>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</si>
  <si>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</si>
  <si>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</si>
  <si>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</si>
  <si>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</si>
  <si>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</si>
  <si>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</si>
  <si>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</si>
  <si>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</si>
  <si>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</si>
  <si>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</si>
  <si>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</si>
  <si>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</si>
  <si>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</si>
  <si>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</si>
  <si>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</si>
  <si>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</si>
  <si>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</si>
  <si>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</si>
  <si>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</si>
  <si>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</si>
  <si>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</si>
  <si>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</si>
  <si>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</si>
  <si>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</si>
  <si>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</si>
  <si>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</si>
  <si>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</si>
  <si>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</si>
  <si>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</si>
  <si>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</si>
  <si>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</si>
  <si>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</si>
  <si>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</si>
  <si>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</si>
  <si>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</si>
  <si>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</si>
  <si>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</si>
  <si>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</si>
  <si>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</si>
  <si>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</si>
  <si>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</si>
  <si>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</si>
  <si>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</si>
  <si>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</si>
  <si>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</si>
  <si>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</si>
  <si>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</si>
  <si>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</si>
  <si>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</si>
  <si>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</si>
  <si>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</si>
  <si>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</si>
  <si>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</si>
  <si>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</si>
  <si>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</si>
  <si>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</si>
  <si>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</si>
  <si>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</si>
  <si>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</si>
  <si>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</si>
  <si>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</si>
  <si>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</si>
  <si>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</si>
  <si>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</si>
  <si>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</si>
  <si>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</si>
  <si>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</si>
  <si>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</si>
  <si>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</si>
  <si>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</si>
  <si>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</si>
  <si>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</si>
  <si>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</si>
  <si>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</si>
  <si>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</si>
  <si>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</si>
  <si>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</si>
  <si>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</si>
  <si>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</si>
  <si>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</si>
  <si>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</si>
  <si>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</si>
  <si>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</si>
  <si>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</si>
  <si>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</si>
  <si>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</si>
  <si>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</si>
  <si>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</si>
  <si>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</si>
  <si>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</si>
  <si>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</si>
  <si>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</si>
  <si>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</si>
  <si>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</si>
  <si>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</si>
  <si>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</si>
  <si>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</si>
  <si>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</si>
  <si>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</si>
  <si>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</si>
  <si>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</si>
  <si>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</si>
  <si>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</si>
  <si>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</si>
  <si>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</si>
  <si>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</si>
  <si>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</si>
  <si>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</si>
  <si>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</si>
  <si>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</si>
  <si>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</si>
  <si>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</si>
  <si>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</si>
  <si>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</si>
  <si>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</si>
  <si>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</si>
  <si>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</si>
  <si>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</si>
  <si>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</si>
  <si>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</si>
  <si>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</si>
  <si>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</si>
  <si>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</si>
  <si>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</si>
  <si>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</si>
  <si>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</si>
  <si>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</si>
  <si>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</si>
  <si>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</si>
  <si>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</si>
  <si>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</si>
  <si>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</si>
  <si>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</si>
  <si>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</si>
  <si>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</si>
  <si>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</si>
  <si>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</si>
  <si>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</si>
  <si>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</si>
  <si>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</si>
  <si>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</si>
  <si>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</si>
  <si>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</si>
  <si>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</si>
  <si>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</si>
  <si>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</si>
  <si>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</si>
  <si>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</si>
  <si>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</si>
  <si>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</si>
  <si>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</si>
  <si>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</si>
  <si>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</si>
  <si>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</si>
  <si>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</si>
  <si>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</si>
  <si>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</si>
  <si>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</si>
  <si>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</si>
  <si>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</si>
  <si>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</si>
  <si>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</si>
  <si>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</si>
  <si>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</si>
  <si>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</si>
  <si>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</si>
  <si>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</si>
  <si>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</si>
  <si>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</si>
  <si>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</si>
  <si>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</si>
  <si>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</si>
  <si>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</si>
  <si>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</si>
  <si>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</si>
  <si>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</si>
  <si>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</si>
  <si>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</si>
  <si>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</si>
  <si>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</si>
  <si>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</si>
  <si>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</si>
  <si>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</si>
  <si>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</si>
  <si>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</si>
  <si>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</si>
  <si>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</si>
  <si>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</si>
  <si>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</si>
  <si>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</si>
  <si>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</si>
  <si>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</si>
  <si>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</si>
  <si>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</si>
  <si>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</si>
  <si>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</si>
  <si>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</si>
  <si>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</si>
  <si>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</si>
  <si>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</si>
  <si>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</si>
  <si>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</si>
  <si>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</si>
  <si>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</si>
  <si>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</si>
  <si>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</si>
  <si>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</si>
  <si>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</si>
  <si>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</si>
  <si>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</si>
  <si>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</si>
  <si>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</si>
  <si>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</si>
  <si>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</si>
  <si>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</si>
  <si>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</si>
  <si>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</si>
  <si>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</si>
  <si>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</si>
  <si>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</si>
  <si>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</si>
  <si>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</si>
  <si>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</si>
  <si>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</si>
  <si>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</si>
  <si>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</si>
  <si>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</si>
  <si>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</si>
  <si>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</si>
  <si>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</si>
  <si>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</si>
  <si>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</si>
  <si>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</si>
  <si>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</si>
  <si>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</si>
  <si>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</si>
  <si>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</si>
  <si>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</si>
  <si>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</si>
  <si>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</si>
  <si>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</si>
  <si>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</si>
  <si>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</si>
  <si>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</si>
  <si>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</si>
  <si>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</si>
  <si>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</si>
  <si>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</si>
  <si>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</si>
  <si>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</si>
  <si>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</si>
  <si>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</si>
  <si>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</si>
  <si>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</si>
  <si>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</si>
  <si>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</si>
  <si>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</si>
  <si>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</si>
  <si>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</si>
  <si>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</si>
  <si>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</si>
  <si>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</si>
  <si>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</si>
  <si>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</si>
  <si>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</si>
  <si>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</si>
  <si>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</si>
  <si>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</si>
  <si>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</si>
  <si>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</si>
  <si>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</si>
  <si>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</si>
  <si>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</si>
  <si>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</si>
  <si>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</si>
  <si>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</si>
  <si>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</si>
  <si>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</si>
  <si>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</si>
  <si>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</si>
  <si>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</si>
  <si>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</si>
  <si>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</si>
  <si>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</si>
  <si>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</si>
  <si>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</si>
  <si>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</si>
  <si>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</si>
  <si>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</si>
  <si>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</si>
  <si>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</si>
  <si>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</si>
  <si>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</si>
  <si>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</si>
  <si>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</si>
  <si>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</si>
  <si>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</si>
  <si>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</si>
  <si>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</si>
  <si>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</si>
  <si>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</si>
  <si>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</si>
  <si>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</si>
  <si>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</si>
  <si>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</si>
  <si>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</si>
  <si>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</si>
  <si>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</si>
  <si>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</si>
  <si>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</si>
  <si>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</si>
  <si>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</si>
  <si>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</si>
  <si>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</si>
  <si>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</si>
  <si>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</si>
  <si>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</si>
  <si>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</si>
  <si>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</si>
  <si>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</si>
  <si>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</si>
  <si>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</si>
  <si>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</si>
  <si>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</si>
  <si>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</si>
  <si>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</si>
  <si>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</si>
  <si>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</si>
  <si>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</si>
  <si>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</si>
  <si>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</si>
  <si>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</si>
  <si>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</si>
  <si>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</si>
  <si>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</si>
  <si>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</si>
  <si>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</si>
  <si>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</si>
  <si>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</si>
  <si>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</si>
  <si>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</si>
  <si>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</si>
  <si>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</si>
  <si>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</si>
  <si>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</si>
  <si>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</si>
  <si>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</si>
  <si>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</si>
  <si>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</si>
  <si>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</si>
  <si>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</si>
  <si>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</si>
  <si>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</si>
  <si>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</si>
  <si>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</si>
  <si>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</si>
  <si>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</si>
  <si>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</si>
  <si>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</si>
  <si>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</si>
  <si>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</si>
  <si>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</si>
  <si>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</si>
  <si>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</si>
  <si>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</si>
  <si>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</si>
  <si>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</si>
  <si>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</si>
  <si>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</si>
  <si>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</si>
  <si>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</si>
  <si>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</si>
  <si>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</si>
  <si>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</si>
  <si>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</si>
  <si>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</si>
  <si>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</si>
  <si>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</si>
  <si>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</si>
  <si>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</si>
  <si>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</si>
  <si>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</si>
  <si>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</si>
  <si>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</si>
  <si>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</si>
  <si>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</si>
  <si>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</si>
  <si>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</si>
  <si>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</si>
  <si>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</si>
  <si>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</si>
  <si>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</si>
  <si>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</si>
  <si>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</si>
  <si>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</si>
  <si>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</si>
  <si>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</si>
  <si>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</si>
  <si>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</si>
  <si>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</si>
  <si>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</si>
  <si>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</si>
  <si>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</si>
  <si>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</si>
  <si>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</si>
  <si>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</si>
  <si>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</si>
  <si>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</si>
  <si>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</si>
  <si>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</si>
  <si>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</si>
  <si>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</si>
  <si>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</si>
  <si>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</si>
  <si>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</si>
  <si>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</si>
  <si>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</si>
  <si>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</si>
  <si>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</si>
  <si>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</si>
  <si>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</si>
  <si>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</si>
  <si>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</si>
  <si>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</si>
  <si>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</si>
  <si>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</si>
  <si>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</si>
  <si>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</si>
  <si>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</si>
  <si>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</si>
  <si>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</si>
  <si>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</si>
  <si>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</si>
  <si>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</si>
  <si>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</si>
  <si>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</si>
  <si>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</si>
  <si>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</si>
  <si>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</si>
  <si>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</si>
  <si>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</si>
  <si>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</si>
  <si>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</si>
  <si>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</si>
  <si>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</si>
  <si>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</si>
  <si>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</si>
  <si>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</si>
  <si>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</si>
  <si>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</si>
  <si>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</si>
  <si>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</si>
  <si>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</si>
  <si>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</si>
  <si>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</si>
  <si>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</si>
  <si>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</si>
  <si>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</si>
  <si>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</si>
  <si>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</si>
  <si>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</si>
  <si>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</si>
  <si>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</si>
  <si>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</si>
  <si>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</si>
  <si>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</si>
  <si>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</si>
  <si>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</si>
  <si>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</si>
  <si>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</si>
  <si>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</si>
  <si>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</si>
  <si>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</si>
  <si>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</si>
  <si>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</si>
  <si>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</si>
  <si>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</si>
  <si>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</si>
  <si>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</si>
  <si>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</si>
  <si>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</si>
  <si>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</si>
  <si>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</si>
  <si>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</si>
  <si>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</si>
  <si>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</si>
  <si>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</si>
  <si>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</si>
  <si>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</si>
  <si>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</si>
  <si>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</si>
  <si>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</si>
  <si>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</si>
  <si>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</si>
  <si>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</si>
  <si>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</si>
  <si>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</si>
  <si>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</si>
  <si>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</si>
  <si>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</si>
  <si>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</si>
  <si>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</si>
  <si>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</si>
  <si>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</si>
  <si>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</si>
  <si>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</si>
  <si>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</si>
  <si>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</si>
  <si>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</si>
  <si>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</si>
  <si>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</si>
  <si>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</si>
  <si>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</si>
  <si>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</si>
  <si>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</si>
  <si>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</si>
  <si>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</si>
  <si>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</si>
  <si>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</si>
  <si>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</si>
  <si>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</si>
  <si>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</si>
  <si>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</si>
  <si>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</si>
  <si>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</si>
  <si>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</si>
  <si>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</si>
  <si>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</si>
  <si>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</si>
  <si>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</si>
  <si>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</si>
  <si>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</si>
  <si>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</si>
  <si>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</si>
  <si>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</si>
  <si>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</si>
  <si>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</si>
  <si>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</si>
  <si>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</si>
  <si>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</si>
  <si>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</si>
  <si>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</si>
  <si>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</si>
  <si>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</si>
  <si>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</si>
  <si>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</si>
  <si>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</si>
  <si>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</si>
  <si>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</si>
  <si>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</si>
  <si>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</si>
  <si>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</si>
  <si>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</si>
  <si>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</si>
  <si>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</si>
  <si>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</si>
  <si>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</si>
  <si>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</si>
  <si>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</si>
  <si>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</si>
  <si>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</si>
  <si>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</si>
  <si>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</si>
  <si>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</si>
  <si>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</si>
  <si>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</si>
  <si>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</si>
  <si>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</si>
  <si>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</si>
  <si>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</si>
  <si>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</si>
  <si>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</si>
  <si>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</si>
  <si>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</si>
  <si>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</si>
  <si>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</si>
  <si>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</si>
  <si>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</si>
  <si>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</si>
  <si>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</si>
  <si>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</si>
  <si>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</si>
  <si>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</si>
  <si>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</si>
  <si>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</si>
  <si>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</si>
  <si>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</si>
  <si>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</si>
  <si>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</si>
  <si>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</si>
  <si>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</si>
  <si>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</si>
  <si>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</si>
  <si>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</si>
  <si>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</si>
  <si>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</si>
  <si>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</si>
  <si>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</si>
  <si>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</si>
  <si>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</si>
  <si>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</si>
  <si>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</si>
  <si>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</si>
  <si>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</si>
  <si>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</si>
  <si>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</si>
  <si>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</si>
  <si>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</si>
  <si>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</si>
  <si>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</si>
  <si>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</si>
  <si>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</si>
  <si>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</si>
  <si>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</si>
  <si>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</si>
  <si>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</si>
  <si>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</si>
  <si>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</si>
  <si>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</si>
  <si>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</si>
  <si>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</si>
  <si>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</si>
  <si>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</si>
  <si>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</si>
  <si>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</si>
  <si>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</si>
  <si>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</si>
  <si>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</si>
  <si>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</si>
  <si>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</si>
  <si>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</si>
  <si>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</si>
  <si>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</si>
  <si>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</si>
  <si>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</si>
  <si>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</si>
  <si>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</si>
  <si>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</si>
  <si>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</si>
  <si>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</si>
  <si>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</si>
  <si>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</si>
  <si>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</si>
  <si>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</si>
  <si>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</si>
  <si>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</si>
  <si>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</si>
  <si>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</si>
  <si>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</si>
  <si>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</si>
  <si>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</si>
  <si>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</si>
  <si>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</si>
  <si>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</si>
  <si>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</si>
  <si>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</si>
  <si>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</si>
  <si>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</si>
  <si>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</si>
  <si>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</si>
  <si>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</si>
  <si>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</si>
  <si>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</si>
  <si>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</si>
  <si>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</si>
  <si>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</si>
  <si>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</si>
  <si>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</si>
  <si>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</si>
  <si>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</si>
  <si>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</si>
  <si>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</si>
  <si>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</si>
  <si>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</si>
  <si>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</si>
  <si>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</si>
  <si>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</si>
  <si>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</si>
  <si>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</si>
  <si>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</si>
  <si>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</si>
  <si>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</si>
  <si>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</si>
  <si>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</si>
  <si>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</si>
  <si>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</si>
  <si>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</si>
  <si>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</si>
  <si>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</si>
  <si>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</si>
  <si>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</si>
  <si>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</si>
  <si>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</si>
  <si>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</si>
  <si>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</si>
  <si>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</si>
  <si>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</si>
  <si>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</si>
  <si>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</si>
  <si>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</si>
  <si>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</si>
  <si>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</si>
  <si>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</si>
  <si>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</si>
  <si>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</si>
  <si>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</si>
  <si>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</si>
  <si>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</si>
  <si>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</si>
  <si>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</si>
  <si>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</si>
  <si>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</si>
  <si>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</si>
  <si>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</si>
  <si>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</si>
  <si>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</si>
  <si>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</si>
  <si>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</si>
  <si>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</si>
  <si>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</si>
  <si>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</si>
  <si>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</si>
  <si>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</si>
  <si>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</si>
  <si>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</si>
  <si>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</si>
  <si>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</si>
  <si>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</si>
  <si>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</si>
  <si>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</si>
  <si>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</si>
  <si>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</si>
  <si>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</si>
  <si>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</si>
  <si>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</si>
  <si>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</si>
  <si>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</si>
  <si>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</si>
  <si>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</si>
  <si>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</si>
  <si>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</si>
  <si>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</si>
  <si>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</si>
  <si>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</si>
  <si>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</si>
  <si>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</si>
  <si>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</si>
  <si>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</si>
  <si>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</si>
  <si>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</si>
  <si>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</si>
  <si>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</si>
  <si>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</si>
  <si>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</si>
  <si>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</si>
  <si>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</si>
  <si>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</si>
  <si>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</si>
  <si>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</si>
  <si>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</si>
  <si>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</si>
  <si>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</si>
  <si>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</si>
  <si>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</si>
  <si>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</si>
  <si>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</si>
  <si>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</si>
  <si>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</si>
  <si>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</si>
  <si>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</si>
  <si>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</si>
  <si>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</si>
  <si>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</si>
  <si>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</si>
  <si>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</si>
  <si>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</si>
  <si>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</si>
  <si>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</si>
  <si>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</si>
  <si>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</si>
  <si>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</si>
  <si>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</si>
  <si>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</si>
  <si>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</si>
  <si>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</si>
  <si>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</si>
  <si>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</si>
  <si>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</si>
  <si>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</si>
  <si>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</si>
  <si>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</si>
  <si>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</si>
  <si>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</si>
  <si>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</si>
  <si>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</si>
  <si>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</si>
  <si>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</si>
  <si>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</si>
  <si>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</si>
  <si>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</si>
  <si>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</si>
  <si>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</si>
  <si>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</si>
  <si>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</si>
  <si>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</si>
  <si>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</si>
  <si>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</si>
  <si>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</si>
  <si>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</si>
  <si>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</si>
  <si>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</si>
  <si>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</si>
  <si>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</si>
  <si>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</si>
  <si>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</si>
  <si>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</si>
  <si>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</si>
  <si>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</si>
  <si>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</si>
  <si>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</si>
  <si>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</si>
  <si>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</si>
  <si>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</si>
  <si>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</si>
  <si>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</si>
  <si>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</si>
  <si>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</si>
  <si>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</si>
  <si>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</si>
  <si>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</si>
  <si>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</si>
  <si>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</si>
  <si>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</si>
  <si>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</si>
  <si>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</si>
  <si>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</si>
  <si>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</si>
  <si>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</si>
  <si>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</si>
  <si>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</si>
  <si>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</si>
  <si>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</si>
  <si>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</si>
  <si>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</si>
  <si>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</si>
  <si>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</si>
  <si>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</si>
  <si>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</si>
  <si>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</si>
  <si>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</si>
  <si>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</si>
  <si>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</si>
  <si>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</si>
  <si>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</si>
  <si>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</si>
  <si>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</si>
  <si>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</si>
  <si>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</si>
  <si>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</si>
  <si>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</si>
  <si>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</si>
  <si>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</si>
  <si>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</si>
  <si>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</si>
  <si>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</si>
  <si>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</si>
  <si>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</si>
  <si>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</si>
  <si>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</si>
  <si>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</si>
  <si>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</si>
  <si>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</si>
  <si>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</si>
  <si>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</si>
  <si>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</si>
  <si>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</si>
  <si>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</si>
  <si>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</si>
  <si>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</si>
  <si>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</si>
  <si>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</si>
  <si>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</si>
  <si>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</si>
  <si>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</si>
  <si>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</si>
  <si>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</si>
  <si>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</si>
  <si>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</si>
  <si>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</si>
  <si>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</si>
  <si>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</si>
  <si>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</si>
  <si>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</si>
  <si>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</si>
  <si>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</si>
  <si>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</si>
  <si>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</si>
  <si>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</si>
  <si>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</si>
  <si>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</si>
  <si>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</si>
  <si>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</si>
  <si>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</si>
  <si>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</si>
  <si>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</si>
  <si>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</si>
  <si>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</si>
  <si>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</si>
  <si>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</si>
  <si>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</si>
  <si>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</si>
  <si>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</si>
  <si>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</si>
  <si>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</si>
  <si>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</si>
  <si>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</si>
  <si>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</si>
  <si>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</si>
  <si>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</si>
  <si>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</si>
  <si>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</si>
  <si>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</si>
  <si>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</si>
  <si>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</si>
  <si>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</si>
  <si>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</si>
  <si>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</si>
  <si>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</si>
  <si>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</si>
  <si>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</si>
  <si>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</si>
  <si>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</si>
  <si>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</si>
  <si>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</si>
  <si>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</si>
  <si>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</si>
  <si>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</si>
  <si>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</si>
  <si>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</si>
  <si>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</si>
  <si>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</si>
  <si>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</si>
  <si>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</si>
  <si>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</si>
  <si>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</si>
  <si>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</si>
  <si>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</si>
  <si>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</si>
  <si>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</si>
  <si>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</si>
  <si>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</si>
  <si>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</si>
  <si>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</si>
  <si>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</si>
  <si>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</si>
  <si>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</si>
  <si>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</si>
  <si>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</si>
  <si>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</si>
  <si>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</si>
  <si>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</si>
  <si>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</si>
  <si>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</si>
  <si>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</si>
  <si>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</si>
  <si>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</si>
  <si>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</si>
  <si>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</si>
  <si>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</si>
  <si>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</si>
  <si>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</si>
  <si>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</si>
  <si>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</si>
  <si>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</si>
  <si>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</si>
  <si>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</si>
  <si>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</si>
  <si>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</si>
  <si>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</si>
  <si>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</si>
  <si>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</si>
  <si>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</si>
  <si>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</si>
  <si>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</si>
  <si>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</si>
  <si>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</si>
  <si>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</si>
  <si>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</si>
  <si>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</si>
  <si>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</si>
  <si>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</si>
  <si>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</si>
  <si>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</si>
  <si>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</si>
  <si>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</si>
  <si>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</si>
  <si>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</si>
  <si>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</si>
  <si>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</si>
  <si>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</si>
  <si>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</si>
  <si>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</si>
  <si>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</si>
  <si>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</si>
  <si>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</si>
  <si>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</si>
  <si>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</si>
  <si>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</si>
  <si>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</si>
  <si>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</si>
  <si>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</si>
  <si>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</si>
  <si>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</si>
  <si>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</si>
  <si>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</si>
  <si>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</si>
  <si>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</si>
  <si>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</si>
  <si>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</si>
  <si>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</si>
  <si>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</si>
  <si>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</si>
  <si>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</si>
  <si>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</si>
  <si>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</si>
  <si>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</si>
  <si>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</si>
  <si>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</si>
  <si>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</si>
  <si>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</si>
  <si>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</si>
  <si>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</si>
  <si>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</si>
  <si>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</si>
  <si>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</si>
  <si>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</si>
  <si>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</si>
  <si>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</si>
  <si>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</si>
  <si>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</si>
  <si>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</si>
  <si>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</si>
  <si>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</si>
  <si>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</si>
  <si>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</si>
  <si>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</si>
  <si>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</si>
  <si>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</si>
  <si>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</si>
  <si>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</si>
  <si>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</si>
  <si>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</si>
  <si>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</si>
  <si>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</si>
  <si>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</si>
  <si>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</si>
  <si>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</si>
  <si>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</si>
  <si>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</si>
  <si>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</si>
  <si>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</si>
  <si>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</si>
  <si>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</si>
  <si>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</si>
  <si>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</si>
  <si>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</si>
  <si>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</si>
  <si>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</si>
  <si>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</si>
  <si>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</si>
  <si>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</si>
  <si>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</si>
  <si>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</si>
  <si>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</si>
  <si>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</si>
  <si>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</si>
  <si>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</si>
  <si>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</si>
  <si>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</si>
  <si>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</si>
  <si>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</si>
  <si>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</si>
  <si>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</si>
  <si>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</si>
  <si>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</si>
  <si>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</si>
  <si>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</si>
  <si>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</si>
  <si>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</si>
  <si>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</si>
  <si>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</si>
  <si>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</si>
  <si>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</si>
  <si>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</si>
  <si>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</si>
  <si>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</si>
  <si>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</si>
  <si>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</si>
  <si>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</si>
  <si>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</si>
  <si>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</si>
  <si>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</si>
  <si>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</si>
  <si>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</si>
  <si>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</si>
  <si>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</si>
  <si>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</si>
  <si>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</si>
  <si>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</si>
  <si>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</si>
  <si>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</si>
  <si>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</si>
  <si>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</si>
  <si>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</si>
  <si>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</si>
  <si>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</si>
  <si>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</si>
  <si>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</si>
  <si>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</si>
  <si>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</si>
  <si>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</si>
  <si>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</si>
  <si>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</si>
  <si>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</si>
  <si>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</si>
  <si>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</si>
  <si>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</si>
  <si>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</si>
  <si>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</si>
  <si>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</si>
  <si>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</si>
  <si>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</si>
  <si>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</si>
  <si>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</si>
  <si>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</si>
  <si>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</si>
  <si>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</si>
  <si>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</si>
  <si>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</si>
  <si>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</si>
  <si>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</si>
  <si>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</si>
  <si>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</si>
  <si>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</si>
  <si>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</si>
  <si>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</si>
  <si>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</si>
  <si>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</si>
  <si>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</si>
  <si>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</si>
  <si>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</si>
  <si>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</si>
  <si>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</si>
  <si>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</si>
  <si>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</si>
  <si>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</si>
  <si>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</si>
  <si>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</si>
  <si>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</si>
  <si>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</si>
  <si>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</si>
  <si>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</si>
  <si>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</si>
  <si>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</si>
  <si>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</si>
  <si>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</si>
  <si>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</si>
  <si>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</si>
  <si>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</si>
  <si>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</si>
  <si>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</si>
  <si>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</si>
  <si>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</si>
  <si>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</si>
  <si>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</si>
  <si>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</si>
  <si>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</si>
  <si>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</si>
  <si>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</si>
  <si>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</si>
  <si>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</si>
  <si>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</si>
  <si>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</si>
  <si>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</si>
  <si>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</si>
  <si>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</si>
  <si>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</si>
  <si>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</si>
  <si>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</si>
  <si>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</si>
  <si>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</si>
  <si>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</si>
  <si>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</si>
  <si>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</si>
  <si>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</si>
  <si>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</si>
  <si>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</si>
  <si>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</si>
  <si>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</si>
  <si>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</si>
  <si>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</si>
  <si>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</si>
  <si>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</si>
  <si>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</si>
  <si>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</si>
  <si>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</si>
  <si>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</si>
  <si>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</si>
  <si>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</si>
  <si>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</si>
  <si>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</si>
  <si>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</si>
  <si>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</si>
  <si>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</si>
  <si>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</si>
  <si>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</si>
  <si>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</si>
  <si>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</si>
  <si>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</si>
  <si>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</si>
  <si>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</si>
  <si>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</si>
  <si>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</si>
  <si>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</si>
  <si>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</si>
  <si>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</si>
  <si>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</si>
  <si>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</si>
  <si>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</si>
  <si>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</si>
  <si>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</si>
  <si>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</si>
  <si>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</si>
  <si>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</si>
  <si>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</si>
  <si>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</si>
  <si>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</si>
  <si>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</si>
  <si>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</si>
  <si>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</si>
  <si>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</si>
  <si>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</si>
  <si>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</si>
  <si>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</si>
  <si>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</si>
  <si>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</si>
  <si>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</si>
  <si>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</si>
  <si>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</si>
  <si>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</si>
  <si>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</si>
  <si>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</si>
  <si>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</si>
  <si>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</si>
  <si>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</si>
  <si>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</si>
  <si>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</si>
  <si>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</si>
  <si>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</si>
  <si>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</si>
  <si>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</si>
  <si>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</si>
  <si>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</si>
  <si>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</si>
  <si>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</si>
  <si>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</si>
  <si>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</si>
  <si>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</si>
  <si>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</si>
  <si>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</si>
  <si>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</si>
  <si>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</si>
  <si>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</si>
  <si>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</si>
  <si>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</si>
  <si>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</si>
  <si>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</si>
  <si>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</si>
  <si>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</si>
  <si>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</si>
  <si>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</si>
  <si>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</si>
  <si>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</si>
  <si>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</si>
  <si>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</si>
  <si>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</si>
  <si>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</si>
  <si>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</si>
  <si>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</si>
  <si>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</si>
  <si>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</si>
  <si>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</si>
  <si>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</si>
  <si>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</si>
  <si>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</si>
  <si>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</si>
  <si>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</si>
  <si>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</si>
  <si>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</si>
  <si>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</si>
  <si>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</si>
  <si>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</si>
  <si>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</si>
  <si>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</si>
  <si>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</si>
  <si>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</si>
  <si>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</si>
  <si>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</si>
  <si>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</si>
  <si>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</si>
  <si>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</si>
  <si>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</si>
  <si>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</si>
  <si>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</si>
  <si>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</si>
  <si>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</si>
  <si>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</si>
  <si>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</si>
  <si>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</si>
  <si>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</si>
  <si>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</si>
  <si>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</si>
  <si>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</si>
  <si>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</si>
  <si>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</si>
  <si>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</si>
  <si>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</si>
  <si>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</si>
  <si>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</si>
  <si>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</si>
  <si>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</si>
  <si>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</si>
  <si>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</si>
  <si>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</si>
  <si>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</si>
  <si>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</si>
  <si>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</si>
  <si>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</si>
  <si>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</si>
  <si>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</si>
  <si>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</si>
  <si>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</si>
  <si>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</si>
  <si>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</si>
  <si>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</si>
  <si>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</si>
  <si>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</si>
  <si>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</si>
  <si>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</si>
  <si>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</si>
  <si>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</si>
  <si>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</si>
  <si>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</si>
  <si>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</si>
  <si>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</si>
  <si>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</si>
  <si>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</si>
  <si>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</si>
  <si>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</si>
  <si>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</si>
  <si>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</si>
  <si>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</si>
  <si>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</si>
  <si>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</si>
  <si>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</si>
  <si>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</si>
  <si>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</si>
  <si>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</si>
  <si>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</si>
  <si>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</si>
  <si>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</si>
  <si>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</si>
  <si>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</si>
  <si>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</si>
  <si>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</si>
  <si>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</si>
  <si>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</si>
  <si>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</si>
  <si>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</si>
  <si>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</si>
  <si>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</si>
  <si>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</si>
  <si>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</si>
  <si>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</si>
  <si>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</si>
  <si>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</si>
  <si>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</si>
  <si>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</si>
  <si>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</si>
  <si>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</si>
  <si>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</si>
  <si>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</si>
  <si>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</si>
  <si>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</si>
  <si>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</si>
  <si>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</si>
  <si>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</si>
  <si>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</si>
  <si>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</si>
  <si>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</si>
  <si>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</si>
  <si>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</si>
  <si>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</si>
  <si>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</si>
  <si>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</si>
  <si>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</si>
  <si>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</si>
  <si>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</si>
  <si>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</si>
  <si>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</si>
  <si>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</si>
  <si>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</si>
  <si>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</si>
  <si>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</si>
  <si>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</si>
  <si>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</si>
  <si>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</si>
  <si>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</si>
  <si>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</si>
  <si>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</si>
  <si>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</si>
  <si>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</si>
  <si>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</si>
  <si>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</si>
  <si>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</si>
  <si>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</si>
  <si>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</si>
  <si>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</si>
  <si>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</si>
  <si>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</si>
  <si>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</si>
  <si>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</si>
  <si>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</si>
  <si>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</si>
  <si>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</si>
  <si>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</si>
  <si>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</si>
  <si>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</si>
  <si>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</si>
  <si>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</si>
  <si>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</si>
  <si>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</si>
  <si>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</si>
  <si>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</si>
  <si>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</si>
  <si>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</si>
  <si>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</si>
  <si>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</si>
  <si>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</si>
  <si>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</si>
  <si>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</si>
  <si>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</si>
  <si>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</si>
  <si>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</si>
  <si>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</si>
  <si>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</si>
  <si>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</si>
  <si>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</si>
  <si>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</si>
  <si>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</si>
  <si>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</si>
  <si>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</si>
  <si>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</si>
  <si>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</si>
  <si>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</si>
  <si>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</si>
  <si>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</si>
  <si>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</si>
  <si>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</si>
  <si>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</si>
  <si>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</si>
  <si>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</si>
  <si>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</si>
  <si>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</si>
  <si>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</si>
  <si>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</si>
  <si>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</si>
  <si>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</si>
  <si>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</si>
  <si>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</si>
  <si>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</si>
  <si>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</si>
  <si>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</si>
  <si>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</si>
  <si>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</si>
  <si>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</si>
  <si>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</si>
  <si>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</si>
  <si>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</si>
  <si>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</si>
  <si>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</si>
  <si>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</si>
  <si>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</si>
  <si>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</si>
  <si>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</si>
  <si>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</si>
  <si>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</si>
  <si>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</si>
  <si>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</si>
  <si>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</si>
  <si>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</si>
  <si>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</si>
  <si>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</si>
  <si>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</si>
  <si>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</si>
  <si>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</si>
  <si>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</si>
  <si>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</si>
  <si>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</si>
  <si>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</si>
  <si>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</si>
  <si>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</si>
  <si>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</si>
  <si>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</si>
  <si>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</si>
  <si>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</si>
  <si>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</si>
  <si>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</si>
  <si>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</si>
  <si>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</si>
  <si>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</si>
  <si>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</si>
  <si>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</si>
  <si>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</si>
  <si>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</si>
  <si>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</si>
  <si>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</si>
  <si>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</si>
  <si>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</si>
  <si>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</si>
  <si>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</si>
  <si>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</si>
  <si>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</si>
  <si>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</si>
  <si>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</si>
  <si>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</si>
  <si>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</si>
  <si>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</si>
  <si>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</si>
  <si>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</si>
  <si>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</si>
  <si>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</si>
  <si>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</si>
  <si>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</si>
  <si>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</si>
  <si>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</si>
  <si>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</si>
  <si>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</si>
  <si>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</si>
  <si>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</si>
  <si>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</si>
  <si>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</si>
  <si>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</si>
  <si>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</si>
  <si>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</si>
  <si>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</si>
  <si>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</si>
  <si>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</si>
  <si>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</si>
  <si>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</si>
  <si>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</si>
  <si>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</si>
  <si>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</si>
  <si>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</si>
  <si>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</si>
  <si>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</si>
  <si>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</si>
  <si>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</si>
  <si>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</si>
  <si>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</si>
  <si>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</si>
  <si>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</si>
  <si>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</si>
  <si>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</si>
  <si>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</si>
  <si>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</si>
  <si>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</si>
  <si>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</si>
  <si>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</si>
  <si>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</si>
  <si>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</si>
  <si>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</si>
  <si>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</si>
  <si>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</si>
  <si>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</si>
  <si>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</si>
  <si>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</si>
  <si>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</si>
  <si>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</si>
  <si>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</si>
  <si>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</si>
  <si>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</si>
  <si>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</si>
  <si>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</si>
  <si>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</si>
  <si>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</si>
  <si>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</si>
  <si>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</si>
  <si>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</si>
  <si>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</si>
  <si>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</si>
  <si>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</si>
  <si>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</si>
  <si>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</si>
  <si>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</si>
  <si>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</si>
  <si>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</si>
  <si>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</si>
  <si>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</si>
  <si>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</si>
  <si>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</si>
  <si>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</si>
  <si>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</si>
  <si>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</si>
  <si>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</si>
  <si>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</si>
  <si>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</si>
  <si>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</si>
  <si>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</si>
  <si>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</si>
  <si>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</si>
  <si>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</si>
  <si>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</si>
  <si>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</si>
  <si>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</si>
  <si>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</si>
  <si>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</si>
  <si>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</si>
  <si>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</si>
  <si>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</si>
  <si>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</si>
  <si>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</si>
  <si>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</si>
  <si>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</si>
  <si>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</si>
  <si>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</si>
  <si>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</si>
  <si>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</si>
  <si>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</si>
  <si>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</si>
  <si>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</si>
  <si>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</si>
  <si>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</si>
  <si>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</si>
  <si>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</si>
  <si>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</si>
  <si>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</si>
  <si>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</si>
  <si>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</si>
  <si>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</si>
  <si>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</si>
  <si>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</si>
  <si>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</si>
  <si>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</si>
  <si>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</si>
  <si>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</si>
  <si>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</si>
  <si>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</si>
  <si>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</si>
  <si>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</si>
  <si>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</si>
  <si>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</si>
  <si>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</si>
  <si>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</si>
  <si>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</si>
  <si>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</si>
  <si>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</si>
  <si>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</si>
  <si>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</si>
  <si>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</si>
  <si>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</si>
  <si>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</si>
  <si>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</si>
  <si>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</si>
  <si>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</si>
  <si>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</si>
  <si>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</si>
  <si>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</si>
  <si>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</si>
  <si>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</si>
  <si>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</si>
  <si>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</si>
  <si>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</si>
  <si>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</si>
  <si>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</si>
  <si>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</si>
  <si>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</si>
  <si>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</si>
  <si>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</si>
  <si>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</si>
  <si>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</si>
  <si>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</si>
  <si>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</si>
  <si>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</si>
  <si>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</si>
  <si>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</si>
  <si>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</si>
  <si>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</si>
  <si>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</si>
  <si>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</si>
  <si>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</si>
  <si>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</si>
  <si>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</si>
  <si>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</si>
  <si>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</si>
  <si>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</si>
  <si>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</si>
  <si>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</si>
  <si>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</si>
  <si>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</si>
  <si>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</si>
  <si>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</si>
  <si>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</si>
  <si>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</si>
  <si>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</si>
  <si>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</si>
  <si>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</si>
  <si>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</si>
  <si>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</si>
  <si>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</si>
  <si>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</si>
  <si>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</si>
  <si>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</si>
  <si>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</si>
  <si>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</si>
  <si>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</si>
  <si>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</si>
  <si>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</si>
  <si>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</si>
  <si>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</si>
  <si>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</si>
  <si>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</si>
  <si>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</si>
  <si>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</si>
  <si>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</si>
  <si>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</si>
  <si>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</si>
  <si>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</si>
  <si>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</si>
  <si>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</si>
  <si>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</si>
  <si>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</si>
  <si>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</si>
  <si>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</si>
  <si>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</si>
  <si>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</si>
  <si>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</si>
  <si>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</si>
  <si>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</si>
  <si>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</si>
  <si>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</si>
  <si>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</si>
  <si>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</si>
  <si>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</si>
  <si>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</si>
  <si>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</si>
  <si>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</si>
  <si>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</si>
  <si>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</si>
  <si>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</si>
  <si>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</si>
  <si>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</si>
  <si>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</si>
  <si>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</si>
  <si>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</si>
  <si>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</si>
  <si>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</si>
  <si>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</si>
  <si>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</si>
  <si>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</si>
  <si>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</si>
  <si>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</si>
  <si>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</si>
  <si>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</si>
  <si>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</si>
  <si>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</si>
  <si>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</si>
  <si>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</si>
  <si>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</si>
  <si>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</si>
  <si>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</si>
  <si>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</si>
  <si>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</si>
  <si>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</si>
  <si>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</si>
  <si>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</si>
  <si>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</si>
  <si>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</si>
  <si>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</si>
  <si>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</si>
  <si>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</si>
  <si>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</si>
  <si>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</si>
  <si>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</si>
  <si>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</si>
  <si>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</si>
  <si>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</si>
  <si>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</si>
  <si>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</si>
  <si>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</si>
  <si>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</si>
  <si>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</si>
  <si>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</si>
  <si>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</si>
  <si>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</si>
  <si>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</si>
  <si>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</si>
  <si>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</si>
  <si>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</si>
  <si>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</si>
  <si>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</si>
  <si>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</si>
  <si>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</si>
  <si>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</si>
  <si>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</si>
  <si>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</si>
  <si>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</si>
  <si>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</si>
  <si>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</si>
  <si>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</si>
  <si>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</si>
  <si>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</si>
  <si>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</si>
  <si>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</si>
  <si>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</si>
  <si>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</si>
  <si>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</si>
  <si>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</si>
  <si>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</si>
  <si>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</si>
  <si>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</si>
  <si>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</si>
  <si>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</si>
  <si>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</si>
  <si>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</si>
  <si>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</si>
  <si>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</si>
  <si>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</si>
  <si>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</si>
  <si>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</si>
  <si>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</si>
  <si>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</si>
  <si>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</si>
  <si>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</si>
  <si>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</si>
  <si>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</si>
  <si>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</si>
  <si>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</si>
  <si>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</si>
  <si>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</si>
  <si>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</si>
  <si>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</si>
  <si>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</si>
  <si>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</si>
  <si>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</si>
  <si>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</si>
  <si>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</si>
  <si>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</si>
  <si>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</si>
  <si>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</si>
  <si>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</si>
  <si>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</si>
  <si>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</si>
  <si>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</si>
  <si>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</si>
  <si>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</si>
  <si>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</si>
  <si>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</si>
  <si>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</si>
  <si>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</si>
  <si>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</si>
  <si>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</si>
  <si>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</si>
  <si>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</si>
  <si>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</si>
  <si>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</si>
  <si>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</si>
  <si>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</si>
  <si>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</si>
  <si>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</si>
  <si>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</si>
  <si>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</si>
  <si>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</si>
  <si>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</si>
  <si>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</si>
  <si>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</si>
  <si>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</si>
  <si>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</si>
  <si>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</si>
  <si>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</si>
  <si>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</si>
  <si>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</si>
  <si>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</si>
  <si>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</si>
  <si>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</si>
  <si>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</si>
  <si>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</si>
  <si>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</si>
  <si>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</si>
  <si>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</si>
  <si>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</si>
  <si>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</si>
  <si>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</si>
  <si>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</si>
  <si>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</si>
  <si>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</si>
  <si>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</si>
  <si>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</si>
  <si>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</si>
  <si>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</si>
  <si>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</si>
  <si>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</si>
  <si>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</si>
  <si>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</si>
  <si>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</si>
  <si>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</si>
  <si>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</si>
  <si>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</si>
  <si>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</si>
  <si>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</si>
  <si>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</si>
  <si>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</si>
  <si>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</si>
  <si>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</si>
  <si>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</si>
  <si>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</si>
  <si>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</si>
  <si>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</si>
  <si>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</si>
  <si>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</si>
  <si>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</si>
  <si>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</si>
  <si>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</si>
  <si>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</si>
  <si>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</si>
  <si>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</si>
  <si>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</si>
  <si>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</si>
  <si>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</si>
  <si>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</si>
  <si>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</si>
  <si>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</si>
  <si>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</si>
  <si>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</si>
  <si>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</si>
  <si>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</si>
  <si>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</si>
  <si>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</si>
  <si>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</si>
  <si>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</si>
  <si>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</si>
  <si>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</si>
  <si>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</si>
  <si>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</si>
  <si>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</si>
  <si>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</si>
  <si>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</si>
  <si>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</si>
  <si>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</si>
  <si>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</si>
  <si>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</si>
  <si>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</si>
  <si>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</si>
  <si>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</si>
  <si>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</si>
  <si>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</si>
  <si>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</si>
  <si>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</si>
  <si>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</si>
  <si>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</si>
  <si>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</si>
  <si>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</si>
  <si>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</si>
  <si>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</si>
  <si>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</si>
  <si>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</si>
  <si>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</si>
  <si>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</si>
  <si>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</si>
  <si>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</si>
  <si>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</si>
  <si>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</si>
  <si>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</si>
  <si>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</si>
  <si>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</si>
  <si>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</si>
  <si>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</si>
  <si>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</si>
  <si>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</si>
  <si>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</si>
  <si>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</si>
  <si>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</si>
  <si>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</si>
  <si>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</si>
  <si>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</si>
  <si>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</si>
  <si>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</si>
  <si>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</si>
  <si>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</si>
  <si>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</si>
  <si>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</si>
  <si>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</si>
  <si>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</si>
  <si>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</si>
  <si>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</si>
  <si>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</si>
  <si>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</si>
  <si>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</si>
  <si>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</si>
  <si>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</si>
  <si>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</si>
  <si>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</si>
  <si>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</si>
  <si>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</si>
  <si>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</si>
  <si>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</si>
  <si>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</si>
  <si>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</si>
  <si>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</si>
  <si>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</si>
  <si>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</si>
  <si>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</si>
  <si>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</si>
  <si>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</si>
  <si>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</si>
  <si>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</si>
  <si>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</si>
  <si>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</si>
  <si>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</si>
  <si>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</si>
  <si>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</si>
  <si>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</si>
  <si>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</si>
  <si>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</si>
  <si>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</si>
  <si>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</si>
  <si>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</si>
  <si>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</si>
  <si>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</si>
  <si>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</si>
  <si>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</si>
  <si>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</si>
  <si>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</si>
  <si>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</si>
  <si>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</si>
  <si>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</si>
  <si>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</si>
  <si>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</si>
  <si>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</si>
  <si>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</si>
  <si>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</si>
  <si>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</si>
  <si>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</si>
  <si>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</si>
  <si>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</si>
  <si>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</si>
  <si>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</si>
  <si>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</si>
  <si>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</si>
  <si>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</si>
  <si>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</si>
  <si>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</si>
  <si>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</si>
  <si>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</si>
  <si>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</si>
  <si>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</si>
  <si>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</si>
  <si>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</si>
  <si>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</si>
  <si>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</si>
  <si>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</si>
  <si>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</si>
  <si>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</si>
  <si>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</si>
  <si>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</si>
  <si>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</si>
  <si>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</si>
  <si>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</si>
  <si>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</si>
  <si>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</si>
  <si>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</si>
  <si>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</si>
  <si>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</si>
  <si>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</si>
  <si>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</si>
  <si>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</si>
  <si>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</si>
  <si>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</si>
  <si>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</si>
  <si>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</si>
  <si>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</si>
  <si>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</si>
  <si>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</si>
  <si>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</si>
  <si>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</si>
  <si>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</si>
  <si>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</si>
  <si>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</si>
  <si>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</si>
  <si>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</si>
  <si>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</si>
  <si>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</si>
  <si>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</si>
  <si>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</si>
  <si>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</si>
  <si>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</si>
  <si>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</si>
  <si>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</si>
  <si>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</si>
  <si>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</si>
  <si>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</si>
  <si>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</si>
  <si>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</si>
  <si>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</si>
  <si>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</si>
  <si>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</si>
  <si>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</si>
  <si>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</si>
  <si>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</si>
  <si>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</si>
  <si>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</si>
  <si>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</si>
  <si>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</si>
  <si>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</si>
  <si>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</si>
  <si>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</si>
  <si>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</si>
  <si>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</si>
  <si>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</si>
  <si>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</si>
  <si>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</si>
  <si>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</si>
  <si>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</si>
  <si>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</si>
  <si>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</si>
  <si>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</si>
  <si>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</si>
  <si>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</si>
  <si>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</si>
  <si>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</si>
  <si>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</si>
  <si>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</si>
  <si>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</si>
  <si>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</si>
  <si>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</si>
  <si>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</si>
  <si>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</si>
  <si>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</si>
  <si>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</si>
  <si>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</si>
  <si>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</si>
  <si>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</si>
  <si>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</si>
  <si>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</si>
  <si>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</si>
  <si>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</si>
  <si>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</si>
  <si>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</si>
  <si>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</si>
  <si>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</si>
  <si>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</si>
  <si>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</si>
  <si>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</si>
  <si>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</si>
  <si>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</si>
  <si>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</si>
  <si>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</si>
  <si>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</si>
  <si>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</si>
  <si>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</si>
  <si>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</si>
  <si>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</si>
  <si>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</si>
  <si>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</si>
  <si>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</si>
  <si>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</si>
  <si>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</si>
  <si>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</si>
  <si>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</si>
  <si>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</si>
  <si>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</si>
  <si>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</si>
  <si>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</si>
  <si>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</si>
  <si>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</si>
  <si>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</si>
  <si>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</si>
  <si>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</si>
  <si>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</si>
  <si>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</si>
  <si>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</si>
  <si>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</si>
  <si>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</si>
  <si>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</si>
  <si>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</si>
  <si>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</si>
  <si>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</si>
  <si>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</si>
  <si>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</si>
  <si>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</si>
  <si>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</si>
  <si>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</si>
  <si>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</si>
  <si>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</si>
  <si>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</si>
  <si>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</si>
  <si>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</si>
  <si>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</si>
  <si>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</si>
  <si>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</si>
  <si>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</si>
  <si>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</si>
  <si>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</si>
  <si>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</si>
  <si>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</si>
  <si>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</si>
  <si>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</si>
  <si>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</si>
  <si>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</si>
  <si>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</si>
  <si>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</si>
  <si>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</si>
  <si>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</si>
  <si>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</si>
  <si>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</si>
  <si>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</si>
  <si>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</si>
  <si>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</si>
  <si>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</si>
  <si>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</si>
  <si>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</si>
  <si>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</si>
  <si>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</si>
  <si>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</si>
  <si>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</si>
  <si>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</si>
  <si>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</si>
  <si>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</si>
  <si>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</si>
  <si>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</si>
  <si>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</si>
  <si>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</si>
  <si>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</si>
  <si>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</si>
  <si>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</si>
  <si>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</si>
  <si>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</si>
  <si>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</si>
  <si>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</si>
  <si>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</si>
  <si>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</si>
  <si>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</si>
  <si>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</si>
  <si>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</si>
  <si>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</si>
  <si>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</si>
  <si>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</si>
  <si>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</si>
  <si>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</si>
  <si>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</si>
  <si>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</si>
  <si>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</si>
  <si>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</si>
  <si>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</si>
  <si>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</si>
  <si>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</si>
  <si>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</si>
  <si>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</si>
  <si>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</si>
  <si>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</si>
  <si>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</si>
  <si>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</si>
  <si>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</si>
  <si>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</si>
  <si>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</si>
  <si>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</si>
  <si>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</si>
  <si>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</si>
  <si>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</si>
  <si>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</si>
  <si>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</si>
  <si>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</si>
  <si>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</si>
  <si>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</si>
  <si>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</si>
  <si>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</si>
  <si>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</si>
  <si>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</si>
  <si>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</si>
  <si>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</si>
  <si>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</si>
  <si>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</si>
  <si>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</si>
  <si>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</si>
  <si>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</si>
  <si>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</si>
  <si>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</si>
  <si>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</si>
  <si>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</si>
  <si>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</si>
  <si>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</si>
  <si>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</si>
  <si>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</si>
  <si>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</si>
  <si>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</si>
  <si>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</si>
  <si>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</si>
  <si>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</si>
  <si>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</si>
  <si>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</si>
  <si>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</si>
  <si>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</si>
  <si>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</si>
  <si>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</si>
  <si>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</si>
  <si>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</si>
  <si>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</si>
  <si>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</si>
  <si>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</si>
  <si>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</si>
  <si>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</si>
  <si>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</si>
  <si>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</si>
  <si>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</si>
  <si>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</si>
  <si>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</si>
  <si>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</si>
  <si>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</si>
  <si>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</si>
  <si>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</si>
  <si>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</si>
  <si>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</si>
  <si>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</si>
  <si>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</si>
  <si>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</si>
  <si>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</si>
  <si>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</si>
  <si>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</si>
  <si>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</si>
  <si>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</si>
  <si>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</si>
  <si>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</si>
  <si>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</si>
  <si>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</si>
  <si>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</si>
  <si>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</si>
  <si>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</si>
  <si>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</si>
  <si>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</si>
  <si>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</si>
  <si>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</si>
  <si>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</si>
  <si>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</si>
  <si>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</si>
  <si>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</si>
  <si>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</si>
  <si>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</si>
  <si>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</si>
  <si>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</si>
  <si>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</si>
  <si>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</si>
  <si>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</si>
  <si>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</si>
  <si>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</si>
  <si>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</si>
  <si>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</si>
  <si>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</si>
  <si>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</si>
  <si>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</si>
  <si>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</si>
  <si>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</si>
  <si>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</si>
  <si>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</si>
  <si>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</si>
  <si>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</si>
  <si>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</si>
  <si>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</si>
  <si>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</si>
  <si>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</si>
  <si>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</si>
  <si>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</si>
  <si>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</si>
  <si>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</si>
  <si>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</si>
  <si>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</si>
  <si>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</si>
  <si>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</si>
  <si>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</si>
  <si>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</si>
  <si>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</si>
  <si>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</si>
  <si>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</si>
  <si>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</si>
  <si>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</si>
  <si>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</si>
  <si>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</si>
  <si>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</si>
  <si>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</si>
  <si>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</si>
  <si>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</si>
  <si>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</si>
  <si>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</si>
  <si>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</si>
  <si>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</si>
  <si>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</si>
  <si>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</si>
  <si>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</si>
  <si>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</si>
  <si>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</si>
  <si>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</si>
  <si>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</si>
  <si>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</si>
  <si>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</si>
  <si>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</si>
  <si>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</si>
  <si>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</si>
  <si>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</si>
  <si>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</si>
  <si>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</si>
  <si>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</si>
  <si>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</si>
  <si>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</si>
  <si>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</si>
  <si>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</si>
  <si>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</si>
  <si>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</si>
  <si>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</si>
  <si>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</si>
  <si>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</si>
  <si>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</si>
  <si>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</si>
  <si>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</si>
  <si>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</si>
  <si>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</si>
  <si>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</si>
  <si>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</si>
  <si>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</si>
  <si>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</si>
  <si>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</si>
  <si>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</si>
  <si>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</si>
  <si>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</si>
  <si>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</si>
  <si>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</si>
  <si>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</si>
  <si>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</si>
  <si>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</si>
  <si>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</si>
  <si>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</si>
  <si>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</si>
  <si>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</si>
  <si>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</si>
  <si>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</si>
  <si>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</si>
  <si>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</si>
  <si>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</si>
  <si>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</si>
  <si>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</si>
  <si>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</si>
  <si>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</si>
  <si>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</si>
  <si>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</si>
  <si>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</si>
  <si>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</si>
  <si>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</si>
  <si>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</si>
  <si>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</si>
  <si>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</si>
  <si>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</si>
  <si>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</si>
  <si>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</si>
  <si>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</si>
  <si>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</si>
  <si>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</si>
  <si>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</si>
  <si>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</si>
  <si>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</si>
  <si>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</si>
  <si>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</si>
  <si>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</si>
  <si>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</si>
  <si>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</si>
  <si>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</si>
  <si>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</si>
  <si>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</si>
  <si>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</si>
  <si>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</si>
  <si>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</si>
  <si>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</si>
  <si>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</si>
  <si>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</si>
  <si>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</si>
  <si>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</si>
  <si>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</si>
  <si>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</si>
  <si>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</si>
  <si>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</si>
  <si>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</si>
  <si>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</si>
  <si>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</si>
  <si>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</si>
  <si>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</si>
  <si>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</si>
  <si>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</si>
  <si>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</si>
  <si>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</si>
  <si>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</si>
  <si>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</si>
  <si>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</si>
  <si>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</si>
  <si>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</si>
  <si>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</si>
  <si>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</si>
  <si>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</si>
  <si>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</si>
  <si>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</si>
  <si>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</si>
  <si>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</si>
  <si>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</si>
  <si>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</si>
  <si>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</si>
  <si>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</si>
  <si>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</si>
  <si>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</si>
  <si>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</si>
  <si>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</si>
  <si>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</si>
  <si>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</si>
  <si>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</si>
  <si>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</si>
  <si>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</si>
  <si>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</si>
  <si>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</si>
  <si>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</si>
  <si>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</si>
  <si>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</si>
  <si>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</si>
  <si>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</si>
  <si>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</si>
  <si>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</si>
  <si>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</si>
  <si>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</si>
  <si>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</si>
  <si>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</si>
  <si>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</si>
  <si>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</si>
  <si>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</si>
  <si>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</si>
  <si>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</si>
  <si>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</si>
  <si>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</si>
  <si>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</si>
  <si>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</si>
  <si>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</si>
  <si>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</si>
  <si>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</si>
  <si>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</si>
  <si>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</si>
  <si>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</si>
  <si>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</si>
  <si>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</si>
  <si>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</si>
  <si>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</si>
  <si>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</si>
  <si>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</si>
  <si>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</si>
  <si>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</si>
  <si>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</si>
  <si>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</si>
  <si>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</si>
  <si>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</si>
  <si>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</si>
  <si>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</si>
  <si>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</si>
  <si>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</si>
  <si>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</si>
  <si>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</si>
  <si>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</si>
  <si>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</si>
  <si>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</si>
  <si>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</si>
  <si>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</si>
  <si>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</si>
  <si>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</si>
  <si>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</si>
  <si>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</si>
  <si>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</si>
  <si>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</si>
  <si>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</si>
  <si>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</si>
  <si>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</si>
  <si>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</si>
  <si>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</si>
  <si>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</si>
  <si>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</si>
  <si>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</si>
  <si>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</si>
  <si>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</si>
  <si>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</si>
  <si>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</si>
  <si>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</si>
  <si>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</si>
  <si>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</si>
  <si>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</si>
  <si>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</si>
  <si>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</si>
  <si>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</si>
  <si>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</si>
  <si>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</si>
  <si>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</si>
  <si>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</si>
  <si>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</si>
  <si>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</si>
  <si>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</si>
  <si>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</si>
  <si>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</si>
  <si>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</si>
  <si>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</si>
  <si>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</si>
  <si>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</si>
  <si>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</si>
  <si>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</si>
  <si>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</si>
  <si>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</si>
  <si>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</si>
  <si>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</si>
  <si>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</si>
  <si>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</si>
  <si>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</si>
  <si>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</si>
  <si>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</si>
  <si>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</si>
  <si>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</si>
  <si>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</si>
  <si>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</si>
  <si>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</si>
  <si>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</si>
  <si>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</si>
  <si>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</si>
  <si>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</si>
  <si>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</si>
  <si>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</si>
  <si>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</si>
  <si>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</si>
  <si>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</si>
  <si>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</si>
  <si>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</si>
  <si>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</si>
  <si>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</si>
  <si>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</si>
  <si>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</si>
  <si>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</si>
  <si>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</si>
  <si>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</si>
  <si>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</si>
  <si>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</si>
  <si>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</si>
  <si>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</si>
  <si>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</si>
  <si>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</si>
  <si>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</si>
  <si>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</si>
  <si>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</si>
  <si>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</si>
  <si>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</si>
  <si>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</si>
  <si>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</si>
  <si>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</si>
  <si>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</si>
  <si>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</si>
  <si>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</si>
  <si>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</si>
  <si>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</si>
  <si>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</si>
  <si>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</si>
  <si>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</si>
  <si>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</si>
  <si>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</si>
  <si>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</si>
  <si>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</si>
  <si>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</si>
  <si>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</si>
  <si>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</si>
  <si>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</si>
  <si>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</si>
  <si>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</si>
  <si>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</si>
  <si>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</si>
  <si>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</si>
  <si>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</si>
  <si>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</si>
  <si>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</si>
  <si>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</si>
  <si>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</si>
  <si>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</si>
  <si>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</si>
  <si>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</si>
  <si>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</si>
  <si>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</si>
  <si>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</si>
  <si>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</si>
  <si>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</si>
  <si>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</si>
  <si>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</si>
  <si>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</si>
  <si>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</si>
  <si>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</si>
  <si>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</si>
  <si>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</si>
  <si>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</si>
  <si>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</si>
  <si>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</si>
  <si>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</si>
  <si>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</si>
  <si>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</si>
  <si>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</si>
  <si>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</si>
  <si>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</si>
  <si>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</si>
  <si>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</si>
  <si>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</si>
  <si>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</si>
  <si>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</si>
  <si>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</si>
  <si>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</si>
  <si>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</si>
  <si>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</si>
  <si>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</si>
  <si>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</si>
  <si>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</si>
  <si>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</si>
  <si>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</si>
  <si>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</si>
  <si>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</si>
  <si>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</si>
  <si>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</si>
  <si>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</si>
  <si>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</si>
  <si>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</si>
  <si>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</si>
  <si>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</si>
  <si>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</si>
  <si>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</si>
  <si>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</si>
  <si>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</si>
  <si>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</si>
  <si>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</si>
  <si>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</si>
  <si>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</si>
  <si>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</si>
  <si>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</si>
  <si>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</si>
  <si>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</si>
  <si>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</si>
  <si>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</si>
  <si>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</si>
  <si>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</si>
  <si>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</si>
  <si>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</si>
  <si>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</si>
  <si>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</si>
  <si>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</si>
  <si>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</si>
  <si>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</si>
  <si>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</si>
  <si>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</si>
  <si>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</si>
  <si>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</si>
  <si>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</si>
  <si>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</si>
  <si>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</si>
  <si>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</si>
  <si>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</si>
  <si>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</si>
  <si>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</si>
  <si>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</si>
  <si>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</si>
  <si>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</si>
  <si>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</si>
  <si>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</si>
  <si>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</si>
  <si>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</si>
  <si>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</si>
  <si>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</si>
  <si>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</si>
  <si>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</si>
  <si>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</si>
  <si>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</si>
  <si>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</si>
  <si>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</si>
  <si>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</si>
  <si>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</si>
  <si>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</si>
  <si>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</si>
  <si>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</si>
  <si>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</si>
  <si>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</si>
  <si>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</si>
  <si>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</si>
  <si>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</si>
  <si>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</si>
  <si>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</si>
  <si>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</si>
  <si>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</si>
  <si>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</si>
  <si>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</si>
  <si>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</si>
  <si>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</si>
  <si>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</si>
  <si>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</si>
  <si>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</si>
  <si>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</si>
  <si>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</si>
  <si>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</si>
  <si>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</si>
  <si>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</si>
  <si>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</si>
  <si>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</si>
  <si>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</si>
  <si>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</si>
  <si>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</si>
  <si>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</si>
  <si>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</si>
  <si>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</si>
  <si>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</si>
  <si>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</si>
  <si>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</si>
  <si>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</si>
  <si>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</si>
  <si>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</si>
  <si>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</si>
  <si>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</si>
  <si>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</si>
  <si>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</si>
  <si>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</si>
  <si>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</si>
  <si>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</si>
  <si>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</si>
  <si>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</si>
  <si>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</si>
  <si>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</si>
  <si>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</si>
  <si>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</si>
  <si>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</si>
  <si>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</si>
  <si>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</si>
  <si>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</si>
  <si>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</si>
  <si>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</si>
  <si>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</si>
  <si>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</si>
  <si>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</si>
  <si>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</si>
  <si>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</si>
  <si>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</si>
  <si>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</si>
  <si>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</si>
  <si>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</si>
  <si>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</si>
  <si>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</si>
  <si>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</si>
  <si>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</si>
  <si>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</si>
  <si>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</si>
  <si>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</si>
  <si>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</si>
  <si>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</si>
  <si>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</si>
  <si>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</si>
  <si>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</si>
  <si>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</si>
  <si>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</si>
  <si>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</si>
  <si>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</si>
  <si>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</si>
  <si>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</si>
  <si>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</si>
  <si>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</si>
  <si>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</si>
  <si>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</si>
  <si>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</si>
  <si>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</si>
  <si>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</si>
  <si>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</si>
  <si>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</si>
  <si>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</si>
  <si>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</si>
  <si>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</si>
  <si>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</si>
  <si>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</si>
  <si>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</si>
  <si>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</si>
  <si>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</si>
  <si>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</si>
  <si>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</si>
  <si>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</si>
  <si>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</si>
  <si>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</si>
  <si>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</si>
  <si>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</si>
  <si>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</si>
  <si>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</si>
  <si>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</si>
  <si>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</si>
  <si>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</si>
  <si>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</si>
  <si>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</si>
  <si>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</si>
  <si>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</si>
  <si>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</si>
  <si>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</si>
  <si>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</si>
  <si>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</si>
  <si>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</si>
  <si>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</si>
  <si>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</si>
  <si>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</si>
  <si>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</si>
  <si>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</si>
  <si>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</si>
  <si>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</si>
  <si>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</si>
  <si>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</si>
  <si>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</si>
  <si>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</si>
  <si>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</si>
  <si>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</si>
  <si>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</si>
  <si>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</si>
  <si>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</si>
  <si>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</si>
  <si>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</si>
  <si>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</si>
  <si>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</si>
  <si>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</si>
  <si>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</si>
  <si>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</si>
  <si>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</si>
  <si>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</si>
  <si>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</si>
  <si>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</si>
  <si>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</si>
  <si>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</si>
  <si>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</si>
  <si>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</si>
  <si>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</si>
  <si>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</si>
  <si>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</si>
  <si>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</si>
  <si>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</si>
  <si>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</si>
  <si>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</si>
  <si>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</si>
  <si>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</si>
  <si>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</si>
  <si>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</si>
  <si>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</si>
  <si>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</si>
  <si>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</si>
  <si>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</si>
  <si>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</si>
  <si>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</si>
  <si>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</si>
  <si>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</si>
  <si>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</si>
  <si>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</si>
  <si>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</si>
  <si>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</si>
  <si>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</si>
  <si>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</si>
  <si>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</si>
  <si>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</si>
  <si>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</si>
  <si>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</si>
  <si>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</si>
  <si>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</si>
  <si>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</si>
  <si>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</si>
  <si>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</si>
  <si>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</si>
  <si>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</si>
  <si>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</si>
  <si>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</si>
  <si>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</si>
  <si>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</si>
  <si>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</si>
  <si>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</si>
  <si>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</si>
  <si>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</si>
  <si>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</si>
  <si>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</si>
  <si>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</si>
  <si>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</si>
  <si>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</si>
  <si>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</si>
  <si>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</si>
  <si>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</si>
  <si>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</si>
  <si>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</si>
  <si>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</si>
  <si>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</si>
  <si>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</si>
  <si>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</si>
  <si>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</si>
  <si>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</si>
  <si>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</si>
  <si>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</si>
  <si>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</si>
  <si>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</si>
  <si>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</si>
  <si>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</si>
  <si>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</si>
  <si>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</si>
  <si>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</si>
  <si>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</si>
  <si>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</si>
  <si>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</si>
  <si>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</si>
  <si>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</si>
  <si>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</si>
  <si>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</si>
  <si>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</si>
  <si>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</si>
  <si>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</si>
  <si>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</si>
  <si>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</si>
  <si>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</si>
  <si>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</si>
  <si>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</si>
  <si>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</si>
  <si>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</si>
  <si>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</si>
  <si>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</si>
  <si>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</si>
  <si>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</si>
  <si>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</si>
  <si>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</si>
  <si>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</si>
  <si>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</si>
  <si>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</si>
  <si>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</si>
  <si>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</si>
  <si>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</si>
  <si>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</si>
  <si>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</si>
  <si>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</si>
  <si>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</si>
  <si>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</si>
  <si>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</si>
  <si>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</si>
  <si>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</si>
  <si>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</si>
  <si>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</si>
  <si>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</si>
  <si>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</si>
  <si>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</si>
  <si>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</si>
  <si>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</si>
  <si>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</si>
  <si>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</si>
  <si>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</si>
  <si>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</si>
  <si>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</si>
  <si>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</si>
  <si>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</si>
  <si>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</si>
  <si>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</si>
  <si>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</si>
  <si>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</si>
  <si>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</si>
  <si>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</si>
  <si>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</si>
  <si>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</si>
  <si>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</si>
  <si>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</si>
  <si>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</si>
  <si>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</si>
  <si>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</si>
  <si>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</si>
  <si>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</si>
  <si>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</si>
  <si>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</si>
  <si>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</si>
  <si>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</si>
  <si>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</si>
  <si>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</si>
  <si>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</si>
  <si>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</si>
  <si>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</si>
  <si>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</si>
  <si>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</si>
  <si>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</si>
  <si>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</si>
  <si>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</si>
  <si>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</si>
  <si>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</si>
  <si>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</si>
  <si>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</si>
  <si>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</si>
  <si>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</si>
  <si>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</si>
  <si>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</si>
  <si>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</si>
  <si>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</si>
  <si>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</si>
  <si>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</si>
  <si>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</si>
  <si>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</si>
  <si>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</si>
  <si>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</si>
  <si>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</si>
  <si>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</si>
  <si>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</si>
  <si>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</si>
  <si>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</si>
  <si>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</si>
  <si>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</si>
  <si>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</si>
  <si>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</si>
  <si>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</si>
  <si>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</si>
  <si>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</si>
  <si>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</si>
  <si>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</si>
  <si>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</si>
  <si>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</si>
  <si>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</si>
  <si>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</si>
  <si>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</si>
  <si>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</si>
  <si>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</si>
  <si>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</si>
  <si>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</si>
  <si>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</si>
  <si>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</si>
  <si>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</si>
  <si>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</si>
  <si>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</si>
  <si>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</si>
  <si>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</si>
  <si>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</si>
  <si>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</si>
  <si>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</si>
  <si>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</si>
  <si>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</si>
  <si>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</si>
  <si>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</si>
  <si>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</si>
  <si>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</si>
  <si>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</si>
  <si>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</si>
  <si>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</si>
  <si>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</si>
  <si>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</si>
  <si>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</si>
  <si>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</si>
  <si>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</si>
  <si>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</si>
  <si>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</si>
  <si>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</si>
  <si>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</si>
  <si>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</si>
  <si>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</si>
  <si>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</si>
  <si>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</si>
  <si>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</si>
  <si>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</si>
  <si>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</si>
  <si>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</si>
  <si>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</si>
  <si>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</si>
  <si>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</si>
  <si>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</si>
  <si>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</si>
  <si>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</si>
  <si>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</si>
  <si>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</si>
  <si>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</si>
  <si>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</si>
  <si>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</si>
  <si>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</si>
  <si>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</si>
  <si>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</si>
  <si>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</si>
  <si>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</si>
  <si>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</si>
  <si>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</si>
  <si>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</si>
  <si>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</si>
  <si>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</si>
  <si>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</si>
  <si>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</si>
  <si>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</si>
  <si>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</si>
  <si>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</si>
  <si>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</si>
  <si>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</si>
  <si>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</si>
  <si>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</si>
  <si>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</si>
  <si>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</si>
  <si>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</si>
  <si>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</si>
  <si>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</si>
  <si>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</si>
  <si>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</si>
  <si>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</si>
  <si>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</si>
  <si>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</si>
  <si>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</si>
  <si>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</si>
  <si>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</si>
  <si>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</si>
  <si>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</si>
  <si>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</si>
  <si>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</si>
  <si>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</si>
  <si>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</si>
  <si>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</si>
  <si>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</si>
  <si>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</si>
  <si>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</si>
  <si>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</si>
  <si>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</si>
  <si>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</si>
  <si>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</si>
  <si>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</si>
  <si>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</si>
  <si>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</si>
  <si>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</si>
  <si>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</si>
  <si>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</si>
  <si>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</si>
  <si>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</si>
  <si>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</si>
  <si>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</si>
  <si>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</si>
  <si>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</si>
  <si>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</si>
  <si>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</si>
  <si>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</si>
  <si>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</si>
  <si>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</si>
  <si>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</si>
  <si>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</si>
  <si>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</si>
  <si>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</si>
  <si>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</si>
  <si>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</si>
  <si>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</si>
  <si>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</si>
  <si>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</si>
  <si>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</si>
  <si>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</si>
  <si>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</si>
  <si>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</si>
  <si>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</si>
  <si>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</si>
  <si>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</si>
  <si>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</si>
  <si>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</si>
  <si>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</si>
  <si>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</si>
  <si>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</si>
  <si>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</si>
  <si>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</si>
  <si>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</si>
  <si>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</si>
  <si>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</si>
  <si>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</si>
  <si>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</si>
  <si>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</si>
  <si>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</si>
  <si>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</si>
  <si>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</si>
  <si>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</si>
  <si>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</si>
  <si>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</si>
  <si>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</si>
  <si>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</si>
  <si>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</si>
  <si>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</si>
  <si>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</si>
  <si>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</si>
  <si>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</si>
  <si>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</si>
  <si>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</si>
  <si>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</si>
  <si>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</si>
  <si>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</si>
  <si>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</si>
  <si>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</si>
  <si>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</si>
  <si>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</si>
  <si>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</si>
  <si>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</si>
  <si>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</si>
  <si>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</si>
  <si>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</si>
  <si>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</si>
  <si>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</si>
  <si>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</si>
  <si>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</si>
  <si>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</si>
  <si>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</si>
  <si>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</si>
  <si>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</si>
  <si>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</si>
  <si>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</si>
  <si>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</si>
  <si>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</si>
  <si>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</si>
  <si>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</si>
  <si>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</si>
  <si>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</si>
  <si>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</si>
  <si>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</si>
  <si>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</si>
  <si>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</si>
  <si>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</si>
  <si>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</si>
  <si>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</si>
  <si>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</si>
  <si>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</si>
  <si>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</si>
  <si>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</si>
  <si>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</si>
  <si>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</si>
  <si>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</si>
  <si>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</si>
  <si>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</si>
  <si>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</si>
  <si>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</si>
  <si>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</si>
  <si>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</si>
  <si>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</si>
  <si>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</si>
  <si>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</si>
  <si>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</si>
  <si>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</si>
  <si>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</si>
  <si>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</si>
  <si>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</si>
  <si>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</si>
  <si>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</si>
  <si>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</si>
  <si>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</si>
  <si>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</si>
  <si>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</si>
  <si>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</si>
  <si>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</si>
  <si>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</si>
  <si>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</si>
  <si>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</si>
  <si>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</si>
  <si>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</si>
  <si>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</si>
  <si>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</si>
  <si>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</si>
  <si>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</si>
  <si>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</si>
  <si>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</si>
  <si>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</si>
  <si>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</si>
  <si>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</si>
  <si>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</si>
  <si>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</si>
  <si>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</si>
  <si>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</si>
  <si>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</si>
  <si>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</si>
  <si>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</si>
  <si>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</si>
  <si>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</si>
  <si>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</si>
  <si>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</si>
  <si>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</si>
  <si>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</si>
  <si>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</si>
  <si>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</si>
  <si>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</si>
  <si>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</si>
  <si>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</si>
  <si>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</si>
  <si>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</si>
  <si>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</si>
  <si>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</si>
  <si>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</si>
  <si>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</si>
  <si>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</si>
  <si>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</si>
  <si>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</si>
  <si>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</si>
  <si>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</si>
  <si>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</si>
  <si>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</si>
  <si>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</si>
  <si>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</si>
  <si>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</si>
  <si>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</si>
  <si>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</si>
  <si>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</si>
  <si>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</si>
  <si>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</si>
  <si>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</si>
  <si>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</si>
  <si>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</si>
  <si>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</si>
  <si>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</si>
  <si>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</si>
  <si>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</si>
  <si>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</si>
  <si>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</si>
  <si>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</si>
  <si>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</si>
  <si>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</si>
  <si>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</si>
  <si>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</si>
  <si>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</si>
  <si>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</si>
  <si>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</si>
  <si>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</si>
  <si>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</si>
  <si>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</si>
  <si>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</si>
  <si>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</si>
  <si>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</si>
  <si>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</si>
  <si>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</si>
  <si>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</si>
  <si>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</si>
  <si>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</si>
  <si>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</si>
  <si>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</si>
  <si>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</si>
  <si>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</si>
  <si>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</si>
  <si>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</si>
  <si>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</si>
  <si>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</si>
  <si>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</si>
  <si>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</si>
  <si>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</si>
  <si>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</si>
  <si>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</si>
  <si>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</si>
  <si>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</si>
  <si>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</si>
  <si>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</si>
  <si>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</si>
  <si>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</si>
  <si>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</si>
  <si>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</si>
  <si>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</si>
  <si>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</si>
  <si>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</si>
  <si>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</si>
  <si>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</si>
  <si>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</si>
  <si>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</si>
  <si>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</si>
  <si>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</si>
  <si>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</si>
  <si>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</si>
  <si>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</si>
  <si>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</si>
  <si>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</si>
  <si>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</si>
  <si>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</si>
  <si>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</si>
  <si>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</si>
  <si>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</si>
  <si>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</si>
  <si>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</si>
  <si>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</si>
  <si>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</si>
  <si>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</si>
  <si>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</si>
  <si>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</si>
  <si>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</si>
  <si>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</si>
  <si>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</si>
  <si>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</si>
  <si>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</si>
  <si>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</si>
  <si>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</si>
  <si>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</si>
  <si>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</si>
  <si>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</si>
  <si>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</si>
  <si>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</si>
  <si>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</si>
  <si>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</si>
  <si>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</si>
  <si>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</si>
  <si>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</si>
  <si>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</si>
  <si>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</si>
  <si>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</si>
  <si>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</si>
  <si>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</si>
  <si>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</si>
  <si>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</si>
  <si>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</si>
  <si>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</si>
  <si>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</si>
  <si>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</si>
  <si>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</si>
  <si>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</si>
  <si>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</si>
  <si>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</si>
  <si>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</si>
  <si>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</si>
  <si>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</si>
  <si>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</si>
  <si>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</si>
  <si>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</si>
  <si>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</si>
  <si>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</si>
  <si>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</si>
  <si>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</si>
  <si>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</si>
  <si>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</si>
  <si>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</si>
  <si>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</si>
  <si>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</si>
  <si>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</si>
  <si>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</si>
  <si>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</si>
  <si>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</si>
  <si>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</si>
  <si>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</si>
  <si>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</si>
  <si>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</si>
  <si>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</si>
  <si>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</si>
  <si>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</si>
  <si>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</si>
  <si>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</si>
  <si>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</si>
  <si>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</si>
  <si>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</si>
  <si>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</si>
  <si>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</si>
  <si>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</si>
  <si>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</si>
  <si>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</si>
  <si>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</si>
  <si>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</si>
  <si>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</si>
  <si>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</si>
  <si>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</si>
  <si>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</si>
  <si>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</si>
  <si>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</si>
  <si>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</si>
  <si>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</si>
  <si>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</si>
  <si>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</si>
  <si>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</si>
  <si>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</si>
  <si>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</si>
  <si>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</si>
  <si>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</si>
  <si>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</si>
  <si>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</si>
  <si>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</si>
  <si>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</si>
  <si>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</si>
  <si>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</si>
  <si>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</si>
  <si>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</si>
  <si>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</si>
  <si>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</si>
  <si>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</si>
  <si>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</si>
  <si>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</si>
  <si>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</si>
  <si>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</si>
  <si>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</si>
  <si>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</si>
  <si>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</si>
  <si>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</si>
  <si>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</si>
  <si>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</si>
  <si>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</si>
  <si>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</si>
  <si>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</si>
  <si>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</si>
  <si>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</si>
  <si>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</si>
  <si>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</si>
  <si>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</si>
  <si>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</si>
  <si>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</si>
  <si>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</si>
  <si>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</si>
  <si>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</si>
  <si>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</si>
  <si>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</si>
  <si>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</si>
  <si>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</si>
  <si>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</si>
  <si>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</si>
  <si>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</si>
  <si>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</si>
  <si>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</si>
  <si>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</si>
  <si>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</si>
  <si>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</si>
  <si>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</si>
  <si>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</si>
  <si>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</si>
  <si>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</si>
  <si>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</si>
  <si>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</si>
  <si>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</si>
  <si>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</si>
  <si>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</si>
  <si>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</si>
  <si>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</si>
  <si>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</si>
  <si>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</si>
  <si>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</si>
  <si>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</si>
  <si>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</si>
  <si>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</si>
  <si>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</si>
  <si>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</si>
  <si>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</si>
  <si>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</si>
  <si>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</si>
  <si>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</si>
  <si>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</si>
  <si>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</si>
  <si>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</si>
  <si>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</si>
  <si>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</si>
  <si>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</si>
  <si>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</si>
  <si>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</si>
  <si>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</si>
  <si>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</si>
  <si>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</si>
  <si>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</si>
  <si>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</si>
  <si>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</si>
  <si>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</si>
  <si>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</si>
  <si>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</si>
  <si>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</si>
  <si>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</si>
  <si>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</si>
  <si>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</si>
  <si>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</si>
  <si>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</si>
  <si>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</si>
  <si>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</si>
  <si>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</si>
  <si>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</si>
  <si>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</si>
  <si>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</si>
  <si>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</si>
  <si>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</si>
  <si>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</si>
  <si>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</si>
  <si>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</si>
  <si>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</si>
  <si>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</si>
  <si>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</si>
  <si>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</si>
  <si>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</si>
  <si>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</si>
  <si>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</si>
  <si>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</si>
  <si>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</si>
  <si>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</si>
  <si>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</si>
  <si>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</si>
  <si>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</si>
  <si>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</si>
  <si>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</si>
  <si>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</si>
  <si>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</si>
  <si>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</si>
  <si>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</si>
  <si>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</si>
  <si>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</si>
  <si>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</si>
  <si>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</si>
  <si>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</si>
  <si>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</si>
  <si>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</si>
  <si>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</si>
  <si>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</si>
  <si>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</si>
  <si>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</si>
  <si>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</si>
  <si>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</si>
  <si>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</si>
  <si>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</si>
  <si>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</si>
  <si>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</si>
  <si>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</si>
  <si>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</si>
  <si>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</si>
  <si>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</si>
  <si>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</si>
  <si>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</si>
  <si>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</si>
  <si>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</si>
  <si>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</si>
  <si>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</si>
  <si>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</si>
  <si>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</si>
  <si>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</si>
  <si>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</si>
  <si>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</si>
  <si>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</si>
  <si>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</si>
  <si>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</si>
  <si>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</si>
  <si>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</si>
  <si>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</si>
  <si>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</si>
  <si>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</si>
  <si>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</si>
  <si>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</si>
  <si>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</si>
  <si>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</si>
  <si>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</si>
  <si>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</si>
  <si>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</si>
  <si>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</si>
  <si>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</si>
  <si>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</si>
  <si>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</si>
  <si>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</si>
  <si>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</si>
  <si>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</si>
  <si>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</si>
  <si>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</si>
  <si>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</si>
  <si>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</si>
  <si>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</si>
  <si>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</si>
  <si>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</si>
  <si>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</si>
  <si>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</si>
  <si>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</si>
  <si>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</si>
  <si>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</si>
  <si>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</si>
  <si>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</si>
  <si>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</si>
  <si>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</si>
  <si>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</si>
  <si>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</si>
  <si>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</si>
  <si>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</si>
  <si>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</si>
  <si>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</si>
  <si>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</si>
  <si>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</si>
  <si>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</si>
  <si>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</si>
  <si>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</si>
  <si>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</si>
  <si>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</si>
  <si>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</si>
  <si>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</si>
  <si>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</si>
  <si>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</si>
  <si>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</si>
  <si>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</si>
  <si>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</si>
  <si>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</si>
  <si>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</si>
  <si>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</si>
  <si>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</si>
  <si>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</si>
  <si>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</si>
  <si>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</si>
  <si>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</si>
  <si>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</si>
  <si>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</si>
  <si>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</si>
  <si>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</si>
  <si>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</si>
  <si>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</si>
  <si>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</si>
  <si>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</si>
  <si>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</si>
  <si>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</si>
  <si>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</si>
  <si>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</si>
  <si>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</si>
  <si>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</si>
  <si>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</si>
  <si>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</si>
  <si>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</si>
  <si>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</si>
  <si>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</si>
  <si>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</si>
  <si>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</si>
  <si>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</si>
  <si>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</si>
  <si>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</si>
  <si>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</si>
  <si>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</si>
  <si>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</si>
  <si>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</si>
  <si>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</si>
  <si>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</si>
  <si>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</si>
  <si>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</si>
  <si>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</si>
  <si>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</si>
  <si>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</si>
  <si>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</si>
  <si>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</si>
  <si>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</si>
  <si>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</si>
  <si>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</si>
  <si>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</si>
  <si>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</si>
  <si>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</si>
  <si>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</si>
  <si>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</si>
  <si>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</si>
  <si>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</si>
  <si>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</si>
  <si>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</si>
  <si>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</si>
  <si>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</si>
  <si>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</si>
  <si>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</si>
  <si>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</si>
  <si>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</si>
  <si>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</si>
  <si>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</si>
  <si>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</si>
  <si>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</si>
  <si>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</si>
  <si>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</si>
  <si>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</si>
  <si>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</si>
  <si>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</si>
  <si>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</si>
  <si>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</si>
  <si>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</si>
  <si>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</si>
  <si>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</si>
  <si>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</si>
  <si>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</si>
  <si>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</si>
  <si>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</si>
  <si>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</si>
  <si>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</si>
  <si>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</si>
  <si>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</si>
  <si>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</si>
  <si>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</si>
  <si>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</si>
  <si>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</si>
  <si>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</si>
  <si>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</si>
  <si>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</si>
  <si>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</si>
  <si>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</si>
  <si>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</si>
  <si>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</si>
  <si>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</si>
  <si>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</si>
  <si>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</si>
  <si>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</si>
  <si>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</si>
  <si>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</si>
  <si>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</si>
  <si>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</si>
  <si>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</si>
  <si>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</si>
  <si>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</si>
  <si>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</si>
  <si>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</si>
  <si>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</si>
  <si>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</si>
  <si>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</si>
  <si>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</si>
  <si>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</si>
  <si>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</si>
  <si>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</si>
  <si>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</si>
  <si>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</si>
  <si>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</si>
  <si>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</si>
  <si>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</si>
  <si>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</si>
  <si>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</si>
  <si>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</si>
  <si>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</si>
  <si>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</si>
  <si>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</si>
  <si>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</si>
  <si>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</si>
  <si>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</si>
  <si>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</si>
  <si>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</si>
  <si>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</si>
  <si>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</si>
  <si>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</si>
  <si>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</si>
  <si>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</si>
  <si>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</si>
  <si>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</si>
  <si>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</si>
  <si>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</si>
  <si>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</si>
  <si>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</si>
  <si>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</si>
  <si>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</si>
  <si>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</si>
  <si>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</si>
  <si>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</si>
  <si>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</si>
  <si>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</si>
  <si>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</si>
  <si>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</si>
  <si>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</si>
  <si>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</si>
  <si>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</si>
  <si>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</si>
  <si>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</si>
  <si>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</si>
  <si>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</si>
  <si>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</si>
  <si>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</si>
  <si>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</si>
  <si>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</si>
  <si>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</si>
  <si>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</si>
  <si>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</si>
  <si>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</si>
  <si>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</si>
  <si>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</si>
  <si>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</si>
  <si>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</si>
  <si>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</si>
  <si>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</si>
  <si>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</si>
  <si>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</si>
  <si>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</si>
  <si>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</si>
  <si>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</si>
  <si>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</si>
  <si>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</si>
  <si>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</si>
  <si>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</si>
  <si>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</si>
  <si>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</si>
  <si>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</si>
  <si>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</si>
  <si>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</si>
  <si>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</si>
  <si>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</si>
  <si>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</si>
  <si>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</si>
  <si>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</si>
  <si>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</si>
  <si>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</si>
  <si>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</si>
  <si>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</si>
  <si>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</si>
  <si>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</si>
  <si>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</si>
  <si>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</si>
  <si>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</si>
  <si>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</si>
  <si>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</si>
  <si>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</si>
  <si>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</si>
  <si>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</si>
  <si>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</si>
  <si>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</si>
  <si>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</si>
  <si>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</si>
  <si>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</si>
  <si>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</si>
  <si>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</si>
  <si>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</si>
  <si>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</si>
  <si>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</si>
  <si>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</si>
  <si>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</si>
  <si>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</si>
  <si>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</si>
  <si>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</si>
  <si>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</si>
  <si>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</si>
  <si>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</si>
  <si>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</si>
  <si>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</si>
  <si>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</si>
  <si>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</si>
  <si>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</si>
  <si>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</si>
  <si>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</si>
  <si>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</si>
  <si>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</si>
  <si>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</si>
  <si>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</si>
  <si>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</si>
  <si>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</si>
  <si>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</si>
  <si>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</si>
  <si>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</si>
  <si>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</si>
  <si>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</si>
  <si>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</si>
  <si>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</si>
  <si>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</si>
  <si>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</si>
  <si>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</si>
  <si>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</si>
  <si>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</si>
  <si>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</si>
  <si>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</si>
  <si>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</si>
  <si>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</si>
  <si>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</si>
  <si>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</si>
  <si>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</si>
  <si>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</si>
  <si>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</si>
  <si>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</si>
  <si>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</si>
  <si>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</si>
  <si>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</si>
  <si>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</si>
  <si>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</si>
  <si>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</si>
  <si>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</si>
  <si>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</si>
  <si>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</si>
  <si>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</si>
  <si>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</si>
  <si>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</si>
  <si>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</si>
  <si>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</si>
  <si>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</si>
  <si>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</si>
  <si>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</si>
  <si>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</si>
  <si>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</si>
  <si>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</si>
  <si>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</si>
  <si>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</si>
  <si>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</si>
  <si>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</si>
  <si>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</si>
  <si>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</si>
  <si>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</si>
  <si>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</si>
  <si>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</si>
  <si>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</si>
  <si>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</si>
  <si>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</si>
  <si>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</si>
  <si>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</si>
  <si>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</si>
  <si>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</si>
  <si>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</si>
  <si>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</si>
  <si>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</si>
  <si>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</si>
  <si>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</si>
  <si>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</si>
  <si>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</si>
  <si>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</si>
  <si>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</si>
  <si>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</si>
  <si>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</si>
  <si>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</si>
  <si>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</si>
  <si>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</si>
  <si>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</si>
  <si>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</si>
  <si>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</si>
  <si>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</si>
  <si>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</si>
  <si>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</si>
  <si>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</si>
  <si>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</si>
  <si>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</si>
  <si>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</si>
  <si>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</si>
  <si>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</si>
  <si>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</si>
  <si>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</si>
  <si>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</si>
  <si>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</si>
  <si>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</si>
  <si>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</si>
  <si>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</si>
  <si>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</si>
  <si>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</si>
  <si>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</si>
  <si>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</si>
  <si>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</si>
  <si>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</si>
  <si>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</si>
  <si>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</si>
  <si>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</si>
  <si>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</si>
  <si>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</si>
  <si>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</si>
  <si>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</si>
  <si>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</si>
  <si>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</si>
  <si>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</si>
  <si>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</si>
  <si>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</si>
  <si>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</si>
  <si>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</si>
  <si>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</si>
  <si>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</si>
  <si>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</si>
  <si>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</si>
  <si>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</si>
  <si>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</si>
  <si>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</si>
  <si>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</si>
  <si>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</si>
  <si>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</si>
  <si>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</si>
  <si>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</si>
  <si>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</si>
  <si>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</si>
  <si>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</si>
  <si>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</si>
  <si>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</si>
  <si>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</si>
  <si>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</si>
  <si>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</si>
  <si>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</si>
  <si>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</si>
  <si>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</si>
  <si>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</si>
  <si>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</si>
  <si>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</si>
  <si>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</si>
  <si>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</si>
  <si>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</si>
  <si>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</si>
  <si>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</si>
  <si>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</si>
  <si>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</si>
  <si>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</si>
  <si>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</si>
  <si>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</si>
  <si>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</si>
  <si>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</si>
  <si>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</si>
  <si>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</si>
  <si>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</si>
  <si>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</si>
  <si>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</si>
  <si>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</si>
  <si>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</si>
  <si>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</si>
  <si>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</si>
  <si>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</si>
  <si>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</si>
  <si>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</si>
  <si>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</si>
  <si>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</si>
  <si>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</si>
  <si>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</si>
  <si>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</si>
  <si>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</si>
  <si>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</si>
  <si>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</si>
  <si>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</si>
  <si>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</si>
  <si>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</si>
  <si>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</si>
  <si>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</si>
  <si>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</si>
  <si>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</si>
  <si>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</si>
  <si>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</si>
  <si>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</si>
  <si>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</si>
  <si>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</si>
  <si>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</si>
  <si>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</si>
  <si>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</si>
  <si>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</si>
  <si>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</si>
  <si>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</si>
  <si>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</si>
  <si>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</si>
  <si>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</si>
  <si>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</si>
  <si>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</si>
  <si>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</si>
  <si>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</si>
  <si>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</si>
  <si>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</si>
  <si>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</si>
  <si>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</si>
  <si>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</si>
  <si>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</si>
  <si>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</si>
  <si>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</si>
  <si>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</si>
  <si>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</si>
  <si>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</si>
  <si>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</si>
  <si>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</si>
  <si>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</si>
  <si>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</si>
  <si>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</si>
  <si>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</si>
  <si>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</si>
  <si>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</si>
  <si>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</si>
  <si>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</si>
  <si>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</si>
  <si>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</si>
  <si>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</si>
  <si>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</si>
  <si>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</si>
  <si>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</si>
  <si>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</si>
  <si>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</si>
  <si>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</si>
  <si>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</si>
  <si>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</si>
  <si>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</si>
  <si>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</si>
  <si>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</si>
  <si>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</si>
  <si>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</si>
  <si>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</si>
  <si>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</si>
  <si>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</si>
  <si>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</si>
  <si>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</si>
  <si>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</si>
  <si>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</si>
  <si>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</si>
  <si>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</si>
  <si>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</si>
  <si>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</si>
  <si>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</si>
  <si>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</si>
  <si>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</si>
  <si>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</si>
  <si>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</si>
  <si>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</si>
  <si>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</si>
  <si>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</si>
  <si>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</si>
  <si>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</si>
  <si>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</si>
  <si>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</si>
  <si>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</si>
  <si>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</si>
  <si>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</si>
  <si>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</si>
  <si>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</si>
  <si>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</si>
  <si>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</si>
  <si>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</si>
  <si>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</si>
  <si>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</si>
  <si>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</si>
  <si>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</si>
  <si>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</si>
  <si>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</si>
  <si>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</si>
  <si>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</si>
  <si>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</si>
  <si>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</si>
  <si>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</si>
  <si>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</si>
  <si>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</si>
  <si>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</si>
  <si>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</si>
  <si>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</si>
  <si>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</si>
  <si>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</si>
  <si>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</si>
  <si>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</si>
  <si>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</si>
  <si>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</si>
  <si>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</si>
  <si>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</si>
  <si>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</si>
  <si>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</si>
  <si>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</si>
  <si>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</si>
  <si>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</si>
  <si>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</si>
  <si>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</si>
  <si>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</si>
  <si>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</si>
  <si>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</si>
  <si>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</si>
  <si>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</si>
  <si>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</si>
  <si>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</si>
  <si>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</si>
  <si>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</si>
  <si>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</si>
  <si>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</si>
  <si>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</si>
  <si>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</si>
  <si>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</si>
  <si>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</si>
  <si>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</si>
  <si>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</si>
  <si>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</si>
  <si>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</si>
  <si>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</si>
  <si>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</si>
  <si>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</si>
  <si>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</si>
  <si>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</si>
  <si>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</si>
  <si>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</si>
  <si>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</si>
  <si>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</si>
  <si>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</si>
  <si>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</si>
  <si>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</si>
  <si>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</si>
  <si>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</si>
  <si>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</si>
  <si>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</si>
  <si>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</si>
  <si>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</si>
  <si>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</si>
  <si>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</si>
  <si>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</si>
  <si>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</si>
  <si>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</si>
  <si>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</si>
  <si>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</si>
  <si>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</si>
  <si>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</si>
  <si>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</si>
  <si>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</si>
  <si>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</si>
  <si>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</si>
  <si>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</si>
  <si>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</si>
  <si>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</si>
  <si>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</si>
  <si>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</si>
  <si>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</si>
  <si>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</si>
  <si>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</si>
  <si>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</si>
  <si>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</si>
  <si>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</si>
  <si>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</si>
  <si>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</si>
  <si>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</si>
  <si>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</si>
  <si>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</si>
  <si>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</si>
  <si>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</si>
  <si>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</si>
  <si>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</si>
  <si>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</si>
  <si>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</si>
  <si>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</si>
  <si>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</si>
  <si>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</si>
  <si>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</si>
  <si>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</si>
  <si>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</si>
  <si>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</si>
  <si>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</si>
  <si>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</si>
  <si>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</si>
  <si>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</si>
  <si>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</si>
  <si>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</si>
  <si>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</si>
  <si>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</si>
  <si>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</si>
  <si>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</si>
  <si>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</si>
  <si>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</si>
  <si>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</si>
  <si>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</si>
  <si>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</si>
  <si>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</si>
  <si>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</si>
  <si>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</si>
  <si>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</si>
  <si>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</si>
  <si>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</si>
  <si>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</si>
  <si>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</si>
  <si>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</si>
  <si>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</si>
  <si>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</si>
  <si>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</si>
  <si>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</si>
  <si>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</si>
  <si>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</si>
  <si>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</si>
  <si>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</si>
  <si>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</si>
  <si>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</si>
  <si>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</si>
  <si>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</si>
  <si>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</si>
  <si>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</si>
  <si>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</si>
  <si>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</si>
  <si>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</si>
  <si>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</si>
  <si>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</si>
  <si>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</si>
  <si>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</si>
  <si>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</si>
  <si>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</si>
  <si>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</si>
  <si>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</si>
  <si>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</si>
  <si>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</si>
  <si>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</si>
  <si>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</si>
  <si>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</si>
  <si>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</si>
  <si>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</si>
  <si>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</si>
  <si>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</si>
  <si>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</si>
  <si>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</si>
  <si>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</si>
  <si>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</si>
  <si>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</si>
  <si>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</si>
  <si>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</si>
  <si>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</si>
  <si>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</si>
  <si>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</si>
  <si>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</si>
  <si>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</si>
  <si>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</si>
  <si>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</si>
  <si>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</si>
  <si>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</si>
  <si>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</si>
  <si>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</si>
  <si>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</si>
  <si>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</si>
  <si>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</si>
  <si>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</si>
  <si>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</si>
  <si>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</si>
  <si>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</si>
  <si>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</si>
  <si>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</si>
  <si>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</si>
  <si>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</si>
  <si>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</si>
  <si>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</si>
  <si>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</si>
  <si>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</si>
  <si>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</si>
  <si>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</si>
  <si>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</si>
  <si>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</si>
  <si>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</si>
  <si>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</si>
  <si>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</si>
  <si>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</si>
  <si>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</si>
  <si>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</si>
  <si>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</si>
  <si>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</si>
  <si>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</si>
  <si>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</si>
  <si>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</si>
  <si>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</si>
  <si>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</si>
  <si>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</si>
  <si>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</si>
  <si>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</si>
  <si>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</si>
  <si>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</si>
  <si>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</si>
  <si>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</si>
  <si>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</si>
  <si>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</si>
  <si>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</si>
  <si>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</si>
  <si>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</si>
  <si>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</si>
  <si>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</si>
  <si>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</si>
  <si>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</si>
  <si>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</si>
  <si>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</si>
  <si>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</si>
  <si>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</si>
  <si>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</si>
  <si>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</si>
  <si>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</si>
  <si>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</si>
  <si>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</si>
  <si>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</si>
  <si>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</si>
  <si>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</si>
  <si>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</si>
  <si>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</si>
  <si>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</si>
  <si>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</si>
  <si>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</si>
  <si>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</si>
  <si>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</si>
  <si>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</si>
  <si>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</si>
  <si>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</si>
  <si>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</si>
  <si>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</si>
  <si>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</si>
  <si>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</si>
  <si>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</si>
  <si>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</si>
  <si>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</si>
  <si>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</si>
  <si>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</si>
  <si>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</si>
  <si>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</si>
  <si>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</si>
  <si>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</si>
  <si>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</si>
  <si>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</si>
  <si>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</si>
  <si>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</si>
  <si>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</si>
  <si>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</si>
  <si>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</si>
  <si>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</si>
  <si>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</si>
  <si>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</si>
  <si>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</si>
  <si>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</si>
  <si>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</si>
  <si>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</si>
  <si>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</si>
  <si>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</si>
  <si>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</si>
  <si>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</si>
  <si>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</si>
  <si>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</si>
  <si>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</si>
  <si>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</si>
  <si>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</si>
  <si>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</si>
  <si>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</si>
  <si>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</si>
  <si>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</si>
  <si>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</si>
  <si>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</si>
  <si>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</si>
  <si>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</si>
  <si>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</si>
  <si>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</si>
  <si>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</si>
  <si>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</si>
  <si>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</si>
  <si>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</si>
  <si>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</si>
  <si>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</si>
  <si>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</si>
  <si>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</si>
  <si>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</si>
  <si>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</si>
  <si>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</si>
  <si>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</si>
  <si>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</si>
  <si>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</si>
  <si>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</si>
  <si>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</si>
  <si>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</si>
  <si>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</si>
  <si>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</si>
  <si>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</si>
  <si>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</si>
  <si>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</si>
  <si>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</si>
  <si>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</si>
  <si>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</si>
  <si>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</si>
  <si>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</si>
  <si>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</si>
  <si>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</si>
  <si>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</si>
  <si>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</si>
  <si>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</si>
  <si>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</si>
  <si>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</si>
  <si>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</si>
  <si>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</si>
  <si>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</si>
  <si>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</si>
  <si>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</si>
  <si>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</si>
  <si>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</si>
  <si>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</si>
  <si>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</si>
  <si>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</si>
  <si>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</si>
  <si>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</si>
  <si>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</si>
  <si>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</si>
  <si>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</si>
  <si>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</si>
  <si>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</si>
  <si>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</si>
  <si>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</si>
  <si>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</si>
  <si>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</si>
  <si>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</si>
  <si>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</si>
  <si>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</si>
  <si>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</si>
  <si>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</si>
  <si>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</si>
  <si>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</si>
  <si>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</si>
  <si>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</si>
  <si>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</si>
  <si>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</si>
  <si>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</si>
  <si>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</si>
  <si>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</si>
  <si>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</si>
  <si>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</si>
  <si>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</si>
  <si>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</si>
  <si>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</si>
  <si>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</si>
  <si>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</si>
  <si>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</si>
  <si>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</si>
  <si>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</si>
  <si>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</si>
  <si>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</si>
  <si>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</si>
  <si>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</si>
  <si>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</si>
  <si>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</si>
  <si>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</si>
  <si>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</si>
  <si>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</si>
  <si>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</si>
  <si>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</si>
  <si>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</si>
  <si>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</si>
  <si>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</si>
  <si>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</si>
  <si>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</si>
  <si>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</si>
  <si>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</si>
  <si>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</si>
  <si>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</si>
  <si>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</si>
  <si>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</si>
  <si>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</si>
  <si>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</si>
  <si>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</si>
  <si>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</si>
  <si>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</si>
  <si>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</si>
  <si>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</si>
  <si>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</si>
  <si>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</si>
  <si>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</si>
  <si>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</si>
  <si>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</si>
  <si>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</si>
  <si>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</si>
  <si>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</si>
  <si>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</si>
  <si>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</si>
  <si>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</si>
  <si>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</si>
  <si>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</si>
  <si>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</si>
  <si>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</si>
  <si>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</si>
  <si>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</si>
  <si>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</si>
  <si>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</si>
  <si>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</si>
  <si>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</si>
  <si>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</si>
  <si>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</si>
  <si>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</si>
  <si>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</si>
  <si>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</si>
  <si>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</si>
  <si>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</si>
  <si>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</si>
  <si>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</si>
  <si>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</si>
  <si>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</si>
  <si>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</si>
  <si>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</si>
  <si>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</si>
  <si>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</si>
  <si>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</si>
  <si>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</si>
  <si>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</si>
  <si>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</si>
  <si>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</si>
  <si>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</si>
  <si>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</si>
  <si>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</si>
  <si>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</si>
  <si>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</si>
  <si>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</si>
  <si>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</si>
  <si>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</si>
  <si>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</si>
  <si>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</si>
  <si>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</si>
  <si>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</si>
  <si>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</si>
  <si>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</si>
  <si>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</si>
  <si>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</si>
  <si>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</si>
  <si>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</si>
  <si>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</si>
  <si>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</si>
  <si>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</si>
  <si>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</si>
  <si>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</si>
  <si>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</si>
  <si>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</si>
  <si>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</si>
  <si>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</si>
  <si>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</si>
  <si>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</si>
  <si>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</si>
  <si>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</si>
  <si>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</si>
  <si>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</si>
  <si>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</si>
  <si>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</si>
  <si>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</si>
  <si>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</si>
  <si>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</si>
  <si>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</si>
  <si>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</si>
  <si>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</si>
  <si>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</si>
  <si>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</si>
  <si>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</si>
  <si>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</si>
  <si>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</si>
  <si>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</si>
  <si>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</si>
  <si>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</si>
  <si>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</si>
  <si>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</si>
  <si>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</si>
  <si>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</si>
  <si>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</si>
  <si>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</si>
  <si>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</si>
  <si>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</si>
  <si>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</si>
  <si>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</si>
  <si>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</si>
  <si>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</si>
  <si>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</si>
  <si>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</si>
  <si>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</si>
  <si>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</si>
  <si>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</si>
  <si>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</si>
  <si>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</si>
  <si>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</si>
  <si>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</si>
  <si>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</si>
  <si>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</si>
  <si>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</si>
  <si>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</si>
  <si>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</si>
  <si>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</si>
  <si>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</si>
  <si>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</si>
  <si>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</si>
  <si>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</si>
  <si>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</si>
  <si>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</si>
  <si>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</si>
  <si>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</si>
  <si>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</si>
  <si>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</si>
  <si>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</si>
  <si>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</si>
  <si>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</si>
  <si>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</si>
  <si>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</si>
  <si>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</si>
  <si>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</si>
  <si>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</si>
  <si>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</si>
  <si>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</si>
  <si>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</si>
  <si>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</si>
  <si>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</si>
  <si>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</si>
  <si>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</si>
  <si>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</si>
  <si>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</si>
  <si>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</si>
  <si>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</si>
  <si>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</si>
  <si>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</si>
  <si>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</si>
  <si>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</si>
  <si>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</si>
  <si>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</si>
  <si>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</si>
  <si>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</si>
  <si>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</si>
  <si>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</si>
  <si>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</si>
  <si>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</si>
  <si>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</si>
  <si>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</si>
  <si>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</si>
  <si>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</si>
  <si>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</si>
  <si>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</si>
  <si>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</si>
  <si>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</si>
  <si>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</si>
  <si>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</si>
  <si>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</si>
  <si>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</si>
  <si>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</si>
  <si>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</si>
  <si>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</si>
  <si>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</si>
  <si>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</si>
  <si>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</si>
  <si>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</si>
  <si>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</si>
  <si>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</si>
  <si>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</si>
  <si>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</si>
  <si>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</si>
  <si>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</si>
  <si>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</si>
  <si>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</si>
  <si>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</si>
  <si>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</si>
  <si>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</si>
  <si>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</si>
  <si>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</si>
  <si>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</si>
  <si>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</si>
  <si>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</si>
  <si>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</si>
  <si>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</si>
  <si>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</si>
  <si>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</si>
  <si>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</si>
  <si>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</si>
  <si>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</si>
  <si>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</si>
  <si>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</si>
  <si>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</si>
  <si>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</si>
  <si>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</si>
  <si>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</si>
  <si>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</si>
  <si>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</si>
  <si>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</si>
  <si>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</si>
  <si>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</si>
  <si>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</si>
  <si>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</si>
  <si>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</si>
  <si>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</si>
  <si>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</si>
  <si>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</si>
  <si>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</si>
  <si>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</si>
  <si>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</si>
  <si>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</si>
  <si>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</si>
  <si>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</si>
  <si>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</si>
  <si>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</si>
  <si>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</si>
  <si>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</si>
  <si>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</si>
  <si>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</si>
  <si>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</si>
  <si>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</si>
  <si>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</si>
  <si>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</si>
  <si>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</si>
  <si>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</si>
  <si>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</si>
  <si>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</si>
  <si>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</si>
  <si>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</si>
  <si>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</si>
  <si>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</si>
  <si>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</si>
  <si>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</si>
  <si>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</si>
  <si>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</si>
  <si>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</si>
  <si>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</si>
  <si>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</si>
  <si>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</si>
  <si>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</si>
  <si>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</si>
  <si>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</si>
  <si>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</si>
  <si>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</si>
  <si>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</si>
  <si>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</si>
  <si>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</si>
  <si>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</si>
  <si>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</si>
  <si>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</si>
  <si>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</si>
  <si>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</si>
  <si>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</si>
  <si>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</si>
  <si>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</si>
  <si>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</si>
  <si>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</si>
  <si>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</si>
  <si>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</si>
  <si>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</si>
  <si>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</si>
  <si>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</si>
  <si>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</si>
  <si>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</si>
  <si>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</si>
  <si>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</si>
  <si>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</si>
  <si>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</si>
  <si>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</si>
  <si>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</si>
  <si>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</si>
  <si>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</si>
  <si>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</si>
  <si>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</si>
  <si>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</si>
  <si>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</si>
  <si>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</si>
  <si>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</si>
  <si>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</si>
  <si>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</si>
  <si>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</si>
  <si>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</si>
  <si>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</si>
  <si>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</si>
  <si>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</si>
  <si>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</si>
  <si>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</si>
  <si>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</si>
  <si>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</si>
  <si>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</si>
  <si>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</si>
  <si>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</si>
  <si>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</si>
  <si>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</si>
  <si>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</si>
  <si>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</si>
  <si>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</si>
  <si>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</si>
  <si>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</si>
  <si>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</si>
  <si>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</si>
  <si>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</si>
  <si>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</si>
  <si>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</si>
  <si>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</si>
  <si>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</si>
  <si>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</si>
  <si>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</si>
  <si>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</si>
  <si>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</si>
  <si>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</si>
  <si>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</si>
  <si>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</si>
  <si>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</si>
  <si>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</si>
  <si>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</si>
  <si>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</si>
  <si>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</si>
  <si>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</si>
  <si>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</si>
  <si>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</si>
  <si>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</si>
  <si>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</si>
  <si>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</si>
  <si>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</si>
  <si>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</si>
  <si>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</si>
  <si>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</si>
  <si>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</si>
  <si>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</si>
  <si>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</si>
  <si>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</si>
  <si>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</si>
  <si>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</si>
  <si>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</si>
  <si>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</si>
  <si>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</si>
  <si>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</si>
  <si>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</si>
  <si>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</si>
  <si>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</si>
  <si>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</si>
  <si>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</si>
  <si>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</si>
  <si>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</si>
  <si>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</si>
  <si>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</si>
  <si>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</si>
  <si>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</si>
  <si>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</si>
  <si>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</si>
  <si>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</si>
  <si>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</si>
  <si>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</si>
  <si>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</si>
  <si>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</si>
  <si>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</si>
  <si>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</si>
  <si>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</si>
  <si>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</si>
  <si>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</si>
  <si>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</si>
  <si>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</si>
  <si>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</si>
  <si>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</si>
  <si>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</si>
  <si>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</si>
  <si>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</si>
  <si>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</si>
  <si>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</si>
  <si>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</si>
  <si>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</si>
  <si>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</si>
  <si>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</si>
  <si>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</si>
  <si>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</si>
  <si>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</si>
  <si>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</si>
  <si>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</si>
  <si>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</si>
  <si>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</si>
  <si>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</si>
  <si>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</si>
  <si>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</si>
  <si>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</si>
  <si>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</si>
  <si>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</si>
  <si>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</si>
  <si>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</si>
  <si>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</si>
  <si>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</si>
  <si>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</si>
  <si>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</si>
  <si>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</si>
  <si>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</si>
  <si>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</si>
  <si>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</si>
  <si>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</si>
  <si>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</si>
  <si>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</si>
  <si>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</si>
  <si>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</si>
  <si>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</si>
  <si>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</si>
  <si>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</si>
  <si>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</si>
  <si>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</si>
  <si>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</si>
  <si>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</si>
  <si>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</si>
  <si>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</si>
  <si>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</si>
  <si>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</si>
  <si>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</si>
  <si>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</si>
  <si>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</si>
  <si>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</si>
  <si>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</si>
  <si>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</si>
  <si>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</si>
  <si>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</si>
  <si>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</si>
  <si>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</si>
  <si>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</si>
  <si>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</si>
  <si>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</si>
  <si>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</si>
  <si>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</si>
  <si>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</si>
  <si>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</si>
  <si>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</si>
  <si>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</si>
  <si>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</si>
  <si>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</si>
  <si>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</si>
  <si>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</si>
  <si>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</si>
  <si>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</si>
  <si>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</si>
  <si>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</si>
  <si>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</si>
  <si>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</si>
  <si>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</si>
  <si>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</si>
  <si>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</si>
  <si>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</si>
  <si>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</si>
  <si>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</si>
  <si>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</si>
  <si>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</si>
  <si>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</si>
  <si>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</si>
  <si>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</si>
  <si>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</si>
  <si>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</si>
  <si>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</si>
  <si>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</si>
  <si>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</si>
  <si>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</si>
  <si>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</si>
  <si>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</si>
  <si>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</si>
  <si>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</si>
  <si>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</si>
  <si>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</si>
  <si>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</si>
  <si>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</si>
  <si>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</si>
  <si>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</si>
  <si>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</si>
  <si>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</si>
  <si>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</si>
  <si>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</si>
  <si>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</si>
  <si>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</si>
  <si>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</si>
  <si>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</si>
  <si>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</si>
  <si>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</si>
  <si>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</si>
  <si>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</si>
  <si>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</si>
  <si>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</si>
  <si>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</si>
  <si>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</si>
  <si>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</si>
  <si>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</si>
  <si>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</si>
  <si>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</si>
  <si>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</si>
  <si>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</si>
  <si>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</si>
  <si>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</si>
  <si>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</si>
  <si>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</si>
  <si>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</si>
  <si>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</si>
  <si>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</si>
  <si>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</si>
  <si>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</si>
  <si>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</si>
  <si>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</si>
  <si>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</si>
  <si>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</si>
  <si>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</si>
  <si>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</si>
  <si>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</si>
  <si>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</si>
  <si>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</si>
  <si>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</si>
  <si>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</si>
  <si>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</si>
  <si>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</si>
  <si>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</si>
  <si>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</si>
  <si>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</si>
  <si>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</si>
  <si>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</si>
  <si>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</si>
  <si>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</si>
  <si>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</si>
  <si>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</si>
  <si>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</si>
  <si>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</si>
  <si>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</si>
  <si>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</si>
  <si>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</si>
  <si>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</si>
  <si>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</si>
  <si>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</si>
  <si>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</si>
  <si>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</si>
  <si>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</si>
  <si>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</si>
  <si>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</si>
  <si>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</si>
  <si>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</si>
  <si>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</si>
  <si>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</si>
  <si>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</si>
  <si>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</si>
  <si>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</si>
  <si>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</si>
  <si>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</si>
  <si>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</si>
  <si>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</si>
  <si>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</si>
  <si>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</si>
  <si>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</si>
  <si>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</si>
  <si>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</si>
  <si>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</si>
  <si>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</si>
  <si>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</si>
  <si>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</si>
  <si>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</si>
  <si>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</si>
  <si>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</si>
  <si>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</si>
  <si>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</si>
  <si>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</si>
  <si>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</si>
  <si>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</si>
  <si>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</si>
  <si>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</si>
  <si>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</si>
  <si>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</si>
  <si>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</si>
  <si>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</si>
  <si>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</si>
  <si>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</si>
  <si>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</si>
  <si>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</si>
  <si>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</si>
  <si>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</si>
  <si>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</si>
  <si>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</si>
  <si>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</si>
  <si>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</si>
  <si>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</si>
  <si>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</si>
  <si>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</si>
  <si>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</si>
  <si>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</si>
  <si>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</si>
  <si>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</si>
  <si>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</si>
  <si>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</si>
  <si>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</si>
  <si>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</si>
  <si>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</si>
  <si>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</si>
  <si>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</si>
  <si>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</si>
  <si>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</si>
  <si>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</si>
  <si>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</si>
  <si>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</si>
  <si>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</si>
  <si>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</si>
  <si>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</si>
  <si>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</si>
  <si>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</si>
  <si>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</si>
  <si>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</si>
  <si>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</si>
  <si>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</si>
  <si>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</si>
  <si>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</si>
  <si>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</si>
  <si>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</si>
  <si>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</si>
  <si>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</si>
  <si>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</si>
  <si>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</si>
  <si>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</si>
  <si>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</si>
  <si>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</si>
  <si>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</si>
  <si>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</si>
  <si>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</si>
  <si>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</si>
  <si>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</si>
  <si>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</si>
  <si>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</si>
  <si>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</si>
  <si>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</si>
  <si>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</si>
  <si>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</si>
  <si>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</si>
  <si>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</si>
  <si>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</si>
  <si>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</si>
  <si>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</si>
  <si>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</si>
  <si>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</si>
  <si>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</si>
  <si>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</si>
  <si>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</si>
  <si>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</si>
  <si>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</si>
  <si>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</si>
  <si>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</si>
  <si>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</si>
  <si>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</si>
  <si>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</si>
  <si>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</si>
  <si>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</si>
  <si>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</si>
  <si>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</si>
  <si>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</si>
  <si>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</si>
  <si>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</si>
  <si>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</si>
  <si>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</si>
  <si>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</si>
  <si>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</si>
  <si>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</si>
  <si>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</si>
  <si>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</si>
  <si>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</si>
  <si>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</si>
  <si>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</si>
  <si>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</si>
  <si>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</si>
  <si>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</si>
  <si>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</si>
  <si>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</si>
  <si>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</si>
  <si>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</si>
  <si>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</si>
  <si>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</si>
  <si>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</si>
  <si>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</si>
  <si>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</si>
  <si>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</si>
  <si>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</si>
  <si>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</si>
  <si>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</si>
  <si>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</si>
  <si>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</si>
  <si>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</si>
  <si>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</si>
  <si>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</si>
  <si>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</si>
  <si>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</si>
  <si>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</si>
  <si>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</si>
  <si>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</si>
  <si>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</si>
  <si>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</si>
  <si>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</si>
  <si>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</si>
  <si>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</si>
  <si>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</si>
  <si>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</si>
  <si>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</si>
  <si>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</si>
  <si>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</si>
  <si>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</si>
  <si>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</si>
  <si>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</si>
  <si>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</si>
  <si>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</si>
  <si>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</si>
  <si>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</si>
  <si>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</si>
  <si>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</si>
  <si>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</si>
  <si>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</si>
  <si>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</si>
  <si>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</si>
  <si>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</si>
  <si>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</si>
  <si>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</si>
  <si>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</si>
  <si>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</si>
  <si>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</si>
  <si>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</si>
  <si>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</si>
  <si>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</si>
  <si>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</si>
  <si>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</si>
  <si>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</si>
  <si>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</si>
  <si>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</si>
  <si>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</si>
  <si>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</si>
  <si>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</si>
  <si>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</si>
  <si>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</si>
  <si>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</si>
  <si>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</si>
  <si>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</si>
  <si>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</si>
  <si>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</si>
  <si>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</si>
  <si>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</si>
  <si>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</si>
  <si>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</si>
  <si>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</si>
  <si>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</si>
  <si>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</si>
  <si>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</si>
  <si>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</si>
  <si>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</si>
  <si>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</si>
  <si>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</si>
  <si>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</si>
  <si>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</si>
  <si>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</si>
  <si>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</si>
  <si>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</si>
  <si>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</si>
  <si>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</si>
  <si>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</si>
  <si>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</si>
  <si>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</si>
  <si>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</si>
  <si>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</si>
  <si>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</si>
  <si>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</si>
  <si>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</si>
  <si>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</si>
  <si>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</si>
  <si>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</si>
  <si>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</si>
  <si>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</si>
  <si>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</si>
  <si>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</si>
  <si>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</si>
  <si>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</si>
  <si>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</si>
  <si>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</si>
  <si>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</si>
  <si>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</si>
  <si>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</si>
  <si>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</si>
  <si>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</si>
  <si>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</si>
  <si>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</si>
  <si>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</si>
  <si>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</si>
  <si>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</si>
  <si>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</si>
  <si>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</si>
  <si>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</si>
  <si>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</si>
  <si>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</si>
  <si>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</si>
  <si>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</si>
  <si>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</si>
  <si>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</si>
  <si>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</si>
  <si>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</si>
  <si>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</si>
  <si>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</si>
  <si>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</si>
  <si>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</si>
  <si>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</si>
  <si>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</si>
  <si>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</si>
  <si>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</si>
  <si>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</si>
  <si>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</si>
  <si>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</si>
  <si>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</si>
  <si>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</si>
  <si>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</si>
  <si>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</si>
  <si>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</si>
  <si>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</si>
  <si>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</si>
  <si>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</si>
  <si>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</si>
  <si>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</si>
  <si>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</si>
  <si>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</si>
  <si>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</si>
  <si>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</si>
  <si>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</si>
  <si>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</si>
  <si>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</si>
  <si>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</si>
  <si>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</si>
  <si>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</si>
  <si>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</si>
  <si>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</si>
  <si>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</si>
  <si>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</si>
  <si>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</si>
  <si>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</si>
  <si>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</si>
  <si>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</si>
  <si>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</si>
  <si>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</si>
  <si>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</si>
  <si>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</si>
  <si>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</si>
  <si>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</si>
  <si>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</si>
  <si>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</si>
  <si>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</si>
  <si>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</si>
  <si>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</si>
  <si>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</si>
  <si>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</si>
  <si>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</si>
  <si>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</si>
  <si>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</si>
  <si>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</si>
  <si>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</si>
  <si>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</si>
  <si>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</si>
  <si>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</si>
  <si>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</si>
  <si>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</si>
  <si>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</si>
  <si>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</si>
  <si>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</si>
  <si>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</si>
  <si>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</si>
  <si>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</si>
  <si>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</si>
  <si>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</si>
  <si>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</si>
  <si>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</si>
  <si>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</si>
  <si>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</si>
  <si>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</si>
  <si>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</si>
  <si>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</si>
  <si>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</si>
  <si>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</si>
  <si>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</si>
  <si>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</si>
  <si>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</si>
  <si>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</si>
  <si>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</si>
  <si>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</si>
  <si>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</si>
  <si>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</si>
  <si>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</si>
  <si>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</si>
  <si>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</si>
  <si>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</si>
  <si>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</si>
  <si>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</si>
  <si>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</si>
  <si>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</si>
  <si>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</si>
  <si>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</si>
  <si>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</si>
  <si>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</si>
  <si>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</si>
  <si>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</si>
  <si>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</si>
  <si>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</si>
  <si>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</si>
  <si>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</si>
  <si>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</si>
  <si>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</si>
  <si>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</si>
  <si>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</si>
  <si>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</si>
  <si>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</si>
  <si>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</si>
  <si>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</si>
  <si>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</si>
  <si>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</si>
  <si>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</si>
  <si>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</si>
  <si>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</si>
  <si>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</si>
  <si>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</si>
  <si>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</si>
  <si>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</si>
  <si>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</si>
  <si>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</si>
  <si>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</si>
  <si>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</si>
  <si>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</si>
  <si>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</si>
  <si>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</si>
  <si>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</si>
  <si>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</si>
  <si>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</si>
  <si>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</si>
  <si>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</si>
  <si>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</si>
  <si>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</si>
  <si>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</si>
  <si>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</si>
  <si>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</si>
  <si>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</si>
  <si>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</si>
  <si>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</si>
  <si>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</si>
  <si>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</si>
  <si>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</si>
  <si>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</si>
  <si>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</si>
  <si>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</si>
  <si>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</si>
  <si>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</si>
  <si>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</si>
  <si>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</si>
  <si>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</si>
  <si>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</si>
  <si>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</si>
  <si>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</si>
  <si>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</si>
  <si>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</si>
  <si>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</si>
  <si>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</si>
  <si>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</si>
  <si>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</si>
  <si>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</si>
  <si>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</si>
  <si>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</si>
  <si>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</si>
  <si>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</si>
  <si>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</si>
  <si>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</si>
  <si>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</si>
  <si>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</si>
  <si>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</si>
  <si>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</si>
  <si>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</si>
  <si>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</si>
  <si>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</si>
  <si>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</si>
  <si>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</si>
  <si>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</si>
  <si>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</si>
  <si>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</si>
  <si>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</si>
  <si>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</si>
  <si>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</si>
  <si>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</si>
  <si>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</si>
  <si>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</si>
  <si>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</si>
  <si>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</si>
  <si>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</si>
  <si>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</si>
  <si>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</si>
  <si>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</si>
  <si>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</si>
  <si>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</si>
  <si>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</si>
  <si>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</si>
  <si>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</si>
  <si>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</si>
  <si>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</si>
  <si>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</si>
  <si>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</si>
  <si>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</si>
  <si>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</si>
  <si>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</si>
  <si>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</si>
  <si>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</si>
  <si>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</si>
  <si>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</si>
  <si>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</si>
  <si>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</si>
  <si>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</si>
  <si>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</si>
  <si>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</si>
  <si>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</si>
  <si>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</si>
  <si>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</si>
  <si>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</si>
  <si>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</si>
  <si>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</si>
  <si>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</si>
  <si>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</si>
  <si>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</si>
  <si>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</si>
  <si>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</si>
  <si>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</si>
  <si>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</si>
  <si>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</si>
  <si>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</si>
  <si>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</si>
  <si>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</si>
  <si>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</si>
  <si>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</si>
  <si>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</si>
  <si>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</si>
  <si>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</si>
  <si>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</si>
  <si>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</si>
  <si>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</si>
  <si>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</si>
  <si>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</si>
  <si>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</si>
  <si>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</si>
  <si>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</si>
  <si>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</si>
  <si>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</si>
  <si>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</si>
  <si>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</si>
  <si>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</si>
  <si>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</si>
  <si>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</si>
  <si>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</si>
  <si>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</si>
  <si>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</si>
  <si>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</si>
  <si>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</si>
  <si>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</si>
  <si>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</si>
  <si>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</si>
  <si>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</si>
  <si>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</si>
  <si>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</si>
  <si>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</si>
  <si>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</si>
  <si>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</si>
  <si>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</si>
  <si>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</si>
  <si>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</si>
  <si>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</si>
  <si>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</si>
  <si>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</si>
  <si>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</si>
  <si>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</si>
  <si>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</si>
  <si>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</si>
  <si>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</si>
  <si>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</si>
  <si>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</si>
  <si>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</si>
  <si>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</si>
  <si>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</si>
  <si>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</si>
  <si>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</si>
  <si>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</si>
  <si>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</si>
  <si>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</si>
  <si>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</si>
  <si>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</si>
  <si>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</si>
  <si>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</si>
  <si>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</si>
  <si>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</si>
  <si>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</si>
  <si>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</si>
  <si>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</si>
  <si>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</si>
  <si>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</si>
  <si>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</si>
  <si>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</si>
  <si>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</si>
  <si>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</si>
  <si>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</si>
  <si>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</si>
  <si>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</si>
  <si>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</si>
  <si>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</si>
  <si>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</si>
  <si>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</si>
  <si>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</si>
  <si>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</si>
  <si>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</si>
  <si>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</si>
  <si>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</si>
  <si>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</si>
  <si>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</si>
  <si>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</si>
  <si>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</si>
  <si>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</si>
  <si>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</si>
  <si>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</si>
  <si>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</si>
  <si>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</si>
  <si>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</si>
  <si>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</si>
  <si>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</si>
  <si>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</si>
  <si>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</si>
  <si>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</si>
  <si>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</si>
  <si>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</si>
  <si>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</si>
  <si>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</si>
  <si>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</si>
  <si>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</si>
  <si>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</si>
  <si>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</si>
  <si>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</si>
  <si>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</si>
  <si>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</si>
  <si>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</si>
  <si>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</si>
  <si>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</si>
  <si>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</si>
  <si>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</si>
  <si>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</si>
  <si>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</si>
  <si>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</si>
  <si>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</si>
  <si>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</si>
  <si>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</si>
  <si>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</si>
  <si>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</si>
  <si>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</si>
  <si>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</si>
  <si>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</si>
  <si>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</si>
  <si>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</si>
  <si>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</si>
  <si>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</si>
  <si>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</si>
  <si>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</si>
  <si>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</si>
  <si>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</si>
  <si>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</si>
  <si>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</si>
  <si>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</si>
  <si>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</si>
  <si>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</si>
  <si>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</si>
  <si>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</si>
  <si>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</si>
  <si>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</si>
  <si>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</si>
  <si>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</si>
  <si>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</si>
  <si>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</si>
  <si>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</si>
  <si>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</si>
  <si>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</si>
  <si>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</si>
  <si>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</si>
  <si>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</si>
  <si>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</si>
  <si>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</si>
  <si>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</si>
  <si>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</si>
  <si>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</si>
  <si>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</si>
  <si>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</si>
  <si>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</si>
  <si>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</si>
  <si>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</si>
  <si>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</si>
  <si>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</si>
  <si>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</si>
  <si>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</si>
  <si>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</si>
  <si>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</si>
  <si>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</si>
  <si>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</si>
  <si>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</si>
  <si>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</si>
  <si>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</si>
  <si>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</si>
  <si>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</si>
  <si>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</si>
  <si>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</si>
  <si>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</si>
  <si>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</si>
  <si>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</si>
  <si>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</si>
  <si>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</si>
  <si>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</si>
  <si>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</si>
  <si>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</si>
  <si>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</si>
  <si>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</si>
  <si>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</si>
  <si>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</si>
  <si>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</si>
  <si>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</si>
  <si>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</si>
  <si>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</si>
  <si>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</si>
  <si>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</si>
  <si>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</si>
  <si>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</si>
  <si>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</si>
  <si>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</si>
  <si>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</si>
  <si>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</si>
  <si>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</si>
  <si>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</si>
  <si>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</si>
  <si>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</si>
  <si>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</si>
  <si>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</si>
  <si>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</si>
  <si>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</si>
  <si>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</si>
  <si>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</si>
  <si>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</si>
  <si>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</si>
  <si>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</si>
  <si>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</si>
  <si>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</si>
  <si>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</si>
  <si>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</si>
  <si>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</si>
  <si>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</si>
  <si>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</si>
  <si>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</si>
  <si>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</si>
  <si>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</si>
  <si>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</si>
  <si>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</si>
  <si>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</si>
  <si>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</si>
  <si>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</si>
  <si>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</si>
  <si>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</si>
  <si>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</si>
  <si>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</si>
  <si>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</si>
  <si>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</si>
  <si>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</si>
  <si>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</si>
  <si>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</si>
  <si>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</si>
  <si>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</si>
  <si>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</si>
  <si>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</si>
  <si>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</si>
  <si>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</si>
  <si>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</si>
  <si>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</si>
  <si>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</si>
  <si>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</si>
  <si>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</si>
  <si>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</si>
  <si>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</si>
  <si>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</si>
  <si>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</si>
  <si>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</si>
  <si>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</si>
  <si>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</si>
  <si>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</si>
  <si>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</si>
  <si>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</si>
  <si>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</si>
  <si>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</si>
  <si>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</si>
  <si>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</si>
  <si>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</si>
  <si>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</si>
  <si>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</si>
  <si>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</si>
  <si>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</si>
  <si>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</si>
  <si>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</si>
  <si>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</si>
  <si>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</si>
  <si>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</si>
  <si>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</si>
  <si>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</si>
  <si>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</si>
  <si>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</si>
  <si>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</si>
  <si>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</si>
  <si>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</si>
  <si>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</si>
  <si>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</si>
  <si>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</si>
  <si>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</si>
  <si>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</si>
  <si>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</si>
  <si>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</si>
  <si>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</si>
  <si>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</si>
  <si>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</si>
  <si>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</si>
  <si>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</si>
  <si>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</si>
  <si>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</si>
  <si>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</si>
  <si>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</si>
  <si>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</si>
  <si>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</si>
  <si>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</si>
  <si>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</si>
  <si>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</si>
  <si>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</si>
  <si>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</si>
  <si>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</si>
  <si>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</si>
  <si>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</si>
  <si>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</si>
  <si>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</si>
  <si>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</si>
  <si>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</si>
  <si>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</si>
  <si>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</si>
  <si>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</si>
  <si>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</si>
  <si>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</si>
  <si>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</si>
  <si>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</si>
  <si>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</si>
  <si>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</si>
  <si>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</si>
  <si>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</si>
  <si>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</si>
  <si>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</si>
  <si>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</si>
  <si>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</si>
  <si>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</si>
  <si>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</si>
  <si>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</si>
  <si>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</si>
  <si>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</si>
  <si>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</si>
  <si>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</si>
  <si>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</si>
  <si>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</si>
  <si>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</si>
  <si>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</si>
  <si>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</si>
  <si>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</si>
  <si>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</si>
  <si>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</si>
  <si>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</si>
  <si>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</si>
  <si>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</si>
  <si>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</si>
  <si>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</si>
  <si>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</si>
  <si>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</si>
  <si>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</si>
  <si>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</si>
  <si>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</si>
  <si>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</si>
  <si>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</si>
  <si>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</si>
  <si>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</si>
  <si>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</si>
  <si>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</si>
  <si>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</si>
  <si>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</si>
  <si>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</si>
  <si>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</si>
  <si>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</si>
  <si>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</si>
  <si>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</si>
  <si>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</si>
  <si>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</si>
  <si>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</si>
  <si>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</si>
  <si>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</si>
  <si>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</si>
  <si>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</si>
  <si>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</si>
  <si>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</si>
  <si>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</si>
  <si>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</si>
  <si>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</si>
  <si>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</si>
  <si>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</si>
  <si>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</si>
  <si>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</si>
  <si>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</si>
  <si>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</si>
  <si>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</si>
  <si>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</si>
  <si>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</si>
  <si>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</si>
  <si>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</si>
  <si>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</si>
  <si>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</si>
  <si>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</si>
  <si>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</si>
  <si>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</si>
  <si>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</si>
  <si>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</si>
  <si>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</si>
  <si>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</si>
  <si>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</si>
  <si>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</si>
  <si>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</si>
  <si>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</si>
  <si>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</si>
  <si>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</si>
  <si>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</si>
  <si>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</si>
  <si>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</si>
  <si>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</si>
  <si>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</si>
  <si>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</si>
  <si>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</si>
  <si>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</si>
  <si>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</si>
  <si>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</si>
  <si>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</si>
  <si>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</si>
  <si>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</si>
  <si>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</si>
  <si>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</si>
  <si>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</si>
  <si>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</si>
  <si>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</si>
  <si>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</si>
  <si>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</si>
  <si>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</si>
  <si>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</si>
  <si>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</si>
  <si>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</si>
  <si>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</si>
  <si>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</si>
  <si>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</si>
  <si>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</si>
  <si>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</si>
  <si>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</si>
  <si>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</si>
  <si>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</si>
  <si>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</si>
  <si>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</si>
  <si>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</si>
  <si>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</si>
  <si>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</si>
  <si>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</si>
  <si>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</si>
  <si>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</si>
  <si>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</si>
  <si>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</si>
  <si>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</si>
  <si>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</si>
  <si>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</si>
  <si>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</si>
  <si>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</si>
  <si>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</si>
  <si>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</si>
  <si>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</si>
  <si>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</si>
  <si>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</si>
  <si>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</si>
  <si>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</si>
  <si>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</si>
  <si>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</si>
  <si>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</si>
  <si>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</si>
  <si>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</si>
  <si>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</si>
  <si>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</si>
  <si>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</si>
  <si>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</si>
  <si>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</si>
  <si>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</si>
  <si>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</si>
  <si>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</si>
  <si>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</si>
  <si>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</si>
  <si>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</si>
  <si>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</si>
  <si>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</si>
  <si>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</si>
  <si>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</si>
  <si>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</si>
  <si>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</si>
  <si>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</si>
  <si>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</si>
  <si>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</si>
  <si>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</si>
  <si>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</si>
  <si>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</si>
  <si>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</si>
  <si>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</si>
  <si>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</si>
  <si>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</si>
  <si>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</si>
  <si>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</si>
  <si>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</si>
  <si>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</si>
  <si>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</si>
  <si>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</si>
  <si>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</si>
  <si>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</si>
  <si>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</si>
  <si>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</si>
  <si>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</si>
  <si>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</si>
  <si>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</si>
  <si>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</si>
  <si>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</si>
  <si>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</si>
  <si>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</si>
  <si>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</si>
  <si>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</si>
  <si>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</si>
  <si>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</si>
  <si>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</si>
  <si>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</si>
  <si>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</si>
  <si>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</si>
  <si>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</si>
  <si>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</si>
  <si>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</si>
  <si>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</si>
  <si>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</si>
  <si>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</si>
  <si>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</si>
  <si>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</si>
  <si>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</si>
  <si>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</si>
  <si>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</si>
  <si>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</si>
  <si>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</si>
  <si>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</si>
  <si>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</si>
  <si>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</si>
  <si>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</si>
  <si>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</si>
  <si>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</si>
  <si>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</si>
  <si>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</si>
  <si>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</si>
  <si>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</si>
  <si>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</si>
  <si>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</si>
  <si>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</si>
  <si>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</si>
  <si>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</si>
  <si>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</si>
  <si>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</si>
  <si>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</si>
  <si>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</si>
  <si>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</si>
  <si>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</si>
  <si>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</si>
  <si>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</si>
  <si>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</si>
  <si>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</si>
  <si>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</si>
  <si>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</si>
  <si>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</si>
  <si>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</si>
  <si>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</si>
  <si>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</si>
  <si>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</si>
  <si>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</si>
  <si>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</si>
  <si>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</si>
  <si>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</si>
  <si>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</si>
  <si>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</si>
  <si>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</si>
  <si>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</si>
  <si>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</si>
  <si>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</si>
  <si>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</si>
  <si>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</si>
  <si>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</si>
  <si>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</si>
  <si>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</si>
  <si>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</si>
  <si>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</si>
  <si>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</si>
  <si>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</si>
  <si>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</si>
  <si>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</si>
  <si>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</si>
  <si>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</si>
  <si>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</si>
  <si>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</si>
  <si>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</si>
  <si>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</si>
  <si>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</si>
  <si>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</si>
  <si>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</si>
  <si>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</si>
  <si>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</si>
  <si>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</si>
  <si>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</si>
  <si>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</si>
  <si>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</si>
  <si>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</si>
  <si>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</si>
  <si>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</si>
  <si>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</si>
  <si>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</si>
  <si>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</si>
  <si>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</si>
  <si>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</si>
  <si>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</si>
  <si>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</si>
  <si>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</si>
  <si>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</si>
  <si>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</si>
  <si>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</si>
  <si>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</si>
  <si>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</si>
  <si>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</si>
  <si>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</si>
  <si>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</si>
  <si>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</si>
  <si>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</si>
  <si>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</si>
  <si>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</si>
  <si>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</si>
  <si>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</si>
  <si>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</si>
  <si>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</si>
  <si>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</si>
  <si>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</si>
  <si>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</si>
  <si>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</si>
  <si>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</si>
  <si>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</si>
  <si>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</si>
  <si>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</si>
  <si>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</si>
  <si>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</si>
  <si>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</si>
  <si>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</si>
  <si>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</si>
  <si>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</si>
  <si>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</si>
  <si>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</si>
  <si>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</si>
  <si>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</si>
  <si>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</si>
  <si>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</si>
  <si>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</si>
  <si>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</si>
  <si>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</si>
  <si>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</si>
  <si>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</si>
  <si>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</si>
  <si>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</si>
  <si>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</si>
  <si>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</si>
  <si>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</si>
  <si>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</si>
  <si>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</si>
  <si>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</si>
  <si>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</si>
  <si>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</si>
  <si>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</si>
  <si>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</si>
  <si>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</si>
  <si>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</si>
  <si>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</si>
  <si>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</si>
  <si>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</si>
  <si>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</si>
  <si>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</si>
  <si>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</si>
  <si>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</si>
  <si>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</si>
  <si>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</si>
  <si>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</si>
  <si>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</si>
  <si>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</si>
  <si>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</si>
  <si>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</si>
  <si>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</si>
  <si>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</si>
  <si>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</si>
  <si>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</si>
  <si>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</si>
  <si>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</si>
  <si>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</si>
  <si>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</si>
  <si>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</si>
  <si>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</si>
  <si>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</si>
  <si>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</si>
  <si>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</si>
  <si>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</si>
  <si>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</si>
  <si>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</si>
  <si>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</si>
  <si>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</si>
  <si>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</si>
  <si>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</si>
  <si>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</si>
  <si>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</si>
  <si>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</si>
  <si>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</si>
  <si>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</si>
  <si>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</si>
  <si>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</si>
  <si>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</si>
  <si>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</si>
  <si>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</si>
  <si>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</si>
  <si>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</si>
  <si>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</si>
  <si>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</si>
  <si>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</si>
  <si>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</si>
  <si>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</si>
  <si>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</si>
  <si>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</si>
  <si>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</si>
  <si>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</si>
  <si>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</si>
  <si>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</si>
  <si>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</si>
  <si>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</si>
  <si>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</si>
  <si>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</si>
  <si>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</si>
  <si>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</si>
  <si>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</si>
  <si>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</si>
  <si>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</si>
  <si>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</si>
  <si>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</si>
  <si>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</si>
  <si>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</si>
  <si>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</si>
  <si>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</si>
  <si>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</si>
  <si>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</si>
  <si>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</si>
  <si>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</si>
  <si>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</si>
  <si>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</si>
  <si>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</si>
  <si>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</si>
  <si>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</si>
  <si>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</si>
  <si>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</si>
  <si>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</si>
  <si>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</si>
  <si>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</si>
  <si>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</si>
  <si>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</si>
  <si>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</si>
  <si>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</si>
  <si>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</si>
  <si>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</si>
  <si>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</si>
  <si>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</si>
  <si>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</si>
  <si>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</si>
  <si>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</si>
  <si>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</si>
  <si>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</si>
  <si>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</si>
  <si>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</si>
  <si>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</si>
  <si>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</si>
  <si>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</si>
  <si>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</si>
  <si>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</si>
  <si>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</si>
  <si>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</si>
  <si>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</si>
  <si>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</si>
  <si>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</si>
  <si>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</si>
  <si>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</si>
  <si>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</si>
  <si>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</si>
  <si>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</si>
  <si>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</si>
  <si>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</si>
  <si>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</si>
  <si>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</si>
  <si>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</si>
  <si>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</si>
  <si>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</si>
  <si>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</si>
  <si>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</si>
  <si>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</si>
  <si>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</si>
  <si>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</si>
  <si>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</si>
  <si>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</si>
  <si>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</si>
  <si>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</si>
  <si>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</si>
  <si>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</si>
  <si>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</si>
  <si>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</si>
  <si>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</si>
  <si>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</si>
  <si>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</si>
  <si>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</si>
  <si>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</si>
  <si>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</si>
  <si>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</si>
  <si>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</si>
  <si>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</si>
  <si>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</si>
  <si>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</si>
  <si>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</si>
  <si>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</si>
  <si>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</si>
  <si>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</si>
  <si>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</si>
  <si>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</si>
  <si>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</si>
  <si>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</si>
  <si>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</si>
  <si>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</si>
  <si>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</si>
  <si>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</si>
  <si>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</si>
  <si>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</si>
  <si>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</si>
  <si>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</si>
  <si>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</si>
  <si>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</si>
  <si>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</si>
  <si>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</si>
  <si>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</si>
  <si>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</si>
  <si>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</si>
  <si>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</si>
  <si>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</si>
  <si>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</si>
  <si>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</si>
  <si>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</si>
  <si>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</si>
  <si>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</si>
  <si>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</si>
  <si>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</si>
  <si>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</si>
  <si>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</si>
  <si>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</si>
  <si>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</si>
  <si>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</si>
  <si>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</si>
  <si>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</si>
  <si>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</si>
  <si>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</si>
  <si>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</si>
  <si>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</si>
  <si>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</si>
  <si>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</si>
  <si>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</si>
  <si>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</si>
  <si>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</si>
  <si>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</si>
  <si>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</si>
  <si>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</si>
  <si>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</si>
  <si>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</si>
  <si>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</si>
  <si>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</si>
  <si>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</si>
  <si>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</si>
  <si>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</si>
  <si>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</si>
  <si>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</si>
  <si>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</si>
  <si>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</si>
  <si>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</si>
  <si>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</si>
  <si>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</si>
  <si>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</si>
  <si>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</si>
  <si>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</si>
  <si>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</si>
  <si>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</si>
  <si>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</si>
  <si>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</si>
  <si>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</si>
  <si>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</si>
  <si>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</si>
  <si>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</si>
  <si>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</si>
  <si>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</si>
  <si>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</si>
  <si>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</si>
  <si>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</si>
  <si>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</si>
  <si>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</si>
  <si>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</si>
  <si>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</si>
  <si>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</si>
  <si>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</si>
  <si>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</si>
  <si>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</si>
  <si>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</si>
  <si>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</si>
  <si>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</si>
  <si>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</si>
  <si>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</si>
  <si>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</si>
  <si>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</si>
  <si>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</si>
  <si>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</si>
  <si>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</si>
  <si>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</si>
  <si>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</si>
  <si>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</si>
  <si>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</si>
  <si>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</si>
  <si>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</si>
  <si>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</si>
  <si>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</si>
  <si>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</si>
  <si>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</si>
  <si>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</si>
  <si>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</si>
  <si>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</si>
  <si>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</si>
  <si>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</si>
  <si>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</si>
  <si>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</si>
  <si>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</si>
  <si>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</si>
  <si>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</si>
  <si>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</si>
  <si>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</si>
  <si>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</si>
  <si>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</si>
  <si>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</si>
  <si>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</si>
  <si>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</si>
  <si>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</si>
  <si>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</si>
  <si>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</si>
  <si>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</si>
  <si>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</si>
  <si>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</si>
  <si>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</si>
  <si>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</si>
  <si>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</si>
  <si>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</si>
  <si>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</si>
  <si>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</si>
  <si>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</si>
  <si>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</si>
  <si>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</si>
  <si>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</si>
  <si>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</si>
  <si>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</si>
  <si>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</si>
  <si>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</si>
  <si>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</si>
  <si>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</si>
  <si>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</si>
  <si>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</si>
  <si>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</si>
  <si>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</si>
  <si>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</si>
  <si>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</si>
  <si>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</si>
  <si>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</si>
  <si>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</si>
  <si>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</si>
  <si>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</si>
  <si>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</si>
  <si>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</si>
  <si>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</si>
  <si>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</si>
  <si>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</si>
  <si>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</si>
  <si>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</si>
  <si>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</si>
  <si>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</si>
  <si>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</si>
  <si>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</si>
  <si>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</si>
  <si>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</si>
  <si>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</si>
  <si>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</si>
  <si>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</si>
  <si>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</si>
  <si>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</si>
  <si>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</si>
  <si>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</si>
  <si>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</si>
  <si>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</si>
  <si>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</si>
  <si>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</si>
  <si>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</si>
  <si>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</si>
  <si>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</si>
  <si>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</si>
  <si>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</si>
  <si>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</si>
  <si>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</si>
  <si>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</si>
  <si>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</si>
  <si>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</si>
  <si>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</si>
  <si>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</si>
  <si>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</si>
  <si>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</si>
  <si>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</si>
  <si>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</si>
  <si>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</si>
  <si>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</si>
  <si>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</si>
  <si>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</si>
  <si>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</si>
  <si>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</si>
  <si>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</si>
  <si>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</si>
  <si>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</si>
  <si>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</si>
  <si>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</si>
  <si>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</si>
  <si>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</si>
  <si>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</si>
  <si>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</si>
  <si>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</si>
  <si>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</si>
  <si>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</si>
  <si>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</si>
  <si>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</si>
  <si>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</si>
  <si>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</si>
  <si>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</si>
  <si>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</si>
  <si>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</si>
  <si>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</si>
  <si>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</si>
  <si>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</si>
  <si>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</si>
  <si>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</si>
  <si>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</si>
  <si>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</si>
  <si>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</si>
  <si>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</si>
  <si>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</si>
  <si>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</si>
  <si>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</si>
  <si>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</si>
  <si>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</si>
  <si>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</si>
  <si>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</si>
  <si>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</si>
  <si>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</si>
  <si>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</si>
  <si>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</si>
  <si>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</si>
  <si>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</si>
  <si>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</si>
  <si>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</si>
  <si>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</si>
  <si>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</si>
  <si>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</si>
  <si>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</si>
  <si>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</si>
  <si>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</si>
  <si>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</si>
  <si>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</si>
  <si>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</si>
  <si>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</si>
  <si>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</si>
  <si>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</si>
  <si>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</si>
  <si>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</si>
  <si>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</si>
  <si>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</si>
  <si>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</si>
  <si>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</si>
  <si>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</si>
  <si>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</si>
  <si>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</si>
  <si>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</si>
  <si>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</si>
  <si>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</si>
  <si>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</si>
  <si>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</si>
  <si>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</si>
  <si>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</si>
  <si>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</si>
  <si>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</si>
  <si>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</si>
  <si>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</si>
  <si>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</si>
  <si>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</si>
  <si>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</si>
  <si>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</si>
  <si>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</si>
  <si>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</si>
  <si>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</si>
  <si>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</si>
  <si>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</si>
  <si>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</si>
  <si>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</si>
  <si>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</si>
  <si>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</si>
  <si>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</si>
  <si>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</si>
  <si>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</si>
  <si>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</si>
  <si>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</si>
  <si>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</si>
  <si>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</si>
  <si>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</si>
  <si>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</si>
  <si>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</si>
  <si>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</si>
  <si>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</si>
  <si>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</si>
  <si>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</si>
  <si>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</si>
  <si>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</si>
  <si>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</si>
  <si>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</si>
  <si>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</si>
  <si>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</si>
  <si>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</si>
  <si>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</si>
  <si>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</si>
  <si>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</si>
  <si>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</si>
  <si>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</si>
  <si>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</si>
  <si>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</si>
  <si>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</si>
  <si>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</si>
  <si>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</si>
  <si>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</si>
  <si>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</si>
  <si>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</si>
  <si>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</si>
  <si>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</si>
  <si>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</si>
  <si>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</si>
  <si>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</si>
  <si>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</si>
  <si>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</si>
  <si>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</si>
  <si>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</si>
  <si>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</si>
  <si>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</si>
  <si>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</si>
  <si>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</si>
  <si>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</si>
  <si>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</si>
  <si>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</si>
  <si>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</si>
  <si>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</si>
  <si>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</si>
  <si>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</si>
  <si>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</si>
  <si>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</si>
  <si>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</si>
  <si>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</si>
  <si>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</si>
  <si>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</si>
  <si>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</si>
  <si>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</si>
  <si>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</si>
  <si>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</si>
  <si>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</si>
  <si>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</si>
  <si>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</si>
  <si>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</si>
  <si>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</si>
  <si>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</si>
  <si>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</si>
  <si>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</si>
  <si>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</si>
  <si>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</si>
  <si>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</si>
  <si>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</si>
  <si>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</si>
  <si>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</si>
  <si>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</si>
  <si>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</si>
  <si>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</si>
  <si>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</si>
  <si>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</si>
  <si>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</si>
  <si>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</si>
  <si>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</si>
  <si>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</si>
  <si>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</si>
  <si>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</si>
  <si>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</si>
  <si>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</si>
  <si>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</si>
  <si>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</si>
  <si>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</si>
  <si>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</si>
  <si>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</si>
  <si>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</si>
  <si>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</si>
  <si>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</si>
  <si>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</si>
  <si>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</si>
  <si>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</si>
  <si>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</si>
  <si>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</si>
  <si>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</si>
  <si>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</si>
  <si>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</si>
  <si>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</si>
  <si>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</si>
  <si>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</si>
  <si>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</si>
  <si>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</si>
  <si>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</si>
  <si>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</si>
  <si>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</si>
  <si>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</si>
  <si>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</si>
  <si>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</si>
  <si>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</si>
  <si>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</si>
  <si>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</si>
  <si>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</si>
  <si>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</si>
  <si>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</si>
  <si>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</si>
  <si>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</si>
  <si>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</si>
  <si>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</si>
  <si>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</si>
  <si>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</si>
  <si>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</si>
  <si>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</si>
  <si>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</si>
  <si>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</si>
  <si>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</si>
  <si>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</si>
  <si>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</si>
  <si>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</si>
  <si>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</si>
  <si>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</si>
  <si>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</si>
  <si>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</si>
  <si>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</si>
  <si>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</si>
  <si>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</si>
  <si>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</si>
  <si>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</si>
  <si>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</si>
  <si>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</si>
  <si>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</si>
  <si>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</si>
  <si>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</si>
  <si>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</si>
  <si>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</si>
  <si>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</si>
  <si>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</si>
  <si>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</si>
  <si>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</si>
  <si>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</si>
  <si>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</si>
  <si>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</si>
  <si>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</si>
  <si>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</si>
  <si>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</si>
  <si>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</si>
  <si>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</si>
  <si>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</si>
  <si>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</si>
  <si>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</si>
  <si>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</si>
  <si>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</si>
  <si>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</si>
  <si>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</si>
  <si>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</si>
  <si>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</si>
  <si>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</si>
  <si>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</si>
  <si>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</si>
  <si>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</si>
  <si>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</si>
  <si>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</si>
  <si>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</si>
  <si>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</si>
  <si>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</si>
  <si>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</si>
  <si>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</si>
  <si>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</si>
  <si>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</si>
  <si>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</si>
  <si>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</si>
  <si>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</si>
  <si>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</si>
  <si>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</si>
  <si>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</si>
  <si>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</si>
  <si>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</si>
  <si>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</si>
  <si>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</si>
  <si>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</si>
  <si>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</si>
  <si>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</si>
  <si>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</si>
  <si>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</si>
  <si>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</si>
  <si>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</si>
  <si>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</si>
  <si>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</si>
  <si>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</si>
  <si>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</si>
  <si>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</si>
  <si>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</si>
  <si>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</si>
  <si>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</si>
  <si>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</si>
  <si>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</si>
  <si>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</si>
  <si>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</si>
  <si>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</si>
  <si>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</si>
  <si>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</si>
  <si>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</si>
  <si>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</si>
  <si>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</si>
  <si>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</si>
  <si>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</si>
  <si>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</si>
  <si>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</si>
  <si>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</si>
  <si>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</si>
  <si>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</si>
  <si>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</si>
  <si>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</si>
  <si>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</si>
  <si>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</si>
  <si>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</si>
  <si>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</si>
  <si>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</si>
  <si>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</si>
  <si>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</si>
  <si>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</si>
  <si>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</si>
  <si>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</si>
  <si>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</si>
  <si>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</si>
  <si>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</si>
  <si>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</si>
  <si>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</si>
  <si>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</si>
  <si>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</si>
  <si>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</si>
  <si>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</si>
  <si>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</si>
  <si>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</si>
  <si>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</si>
  <si>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</si>
  <si>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</si>
  <si>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</si>
  <si>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</si>
  <si>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</si>
  <si>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</si>
  <si>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</si>
  <si>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</si>
  <si>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</si>
  <si>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</si>
  <si>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</si>
  <si>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</si>
  <si>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</si>
  <si>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</si>
  <si>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</si>
  <si>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</si>
  <si>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</si>
  <si>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</si>
  <si>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</si>
  <si>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</si>
  <si>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</si>
  <si>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</si>
  <si>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</si>
  <si>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</si>
  <si>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</si>
  <si>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</si>
  <si>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</si>
  <si>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</si>
  <si>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</si>
  <si>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</si>
  <si>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</si>
  <si>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</si>
  <si>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</si>
  <si>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</si>
  <si>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</si>
  <si>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</si>
  <si>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</si>
  <si>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</si>
  <si>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</si>
  <si>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</si>
  <si>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</si>
  <si>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</si>
  <si>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</si>
  <si>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</si>
  <si>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</si>
  <si>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</si>
  <si>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</si>
  <si>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</si>
  <si>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</si>
  <si>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</si>
  <si>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</si>
  <si>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</si>
  <si>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</si>
  <si>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</si>
  <si>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</si>
  <si>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</si>
  <si>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</si>
  <si>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</si>
  <si>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</si>
  <si>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</si>
  <si>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</si>
  <si>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</si>
  <si>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</si>
  <si>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</si>
  <si>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</si>
  <si>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</si>
  <si>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</si>
  <si>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</si>
  <si>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</si>
  <si>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</si>
  <si>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</si>
  <si>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</si>
  <si>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</si>
  <si>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</si>
  <si>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</si>
  <si>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</si>
  <si>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</si>
  <si>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</si>
  <si>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</si>
  <si>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</si>
  <si>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</si>
  <si>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</si>
  <si>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</si>
  <si>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</si>
  <si>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</si>
  <si>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</si>
  <si>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</si>
  <si>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</si>
  <si>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</si>
  <si>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</si>
  <si>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</si>
  <si>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</si>
  <si>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</si>
  <si>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</si>
  <si>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</si>
  <si>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</si>
  <si>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</si>
  <si>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</si>
  <si>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</si>
  <si>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</si>
  <si>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</si>
  <si>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</si>
  <si>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</si>
  <si>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</si>
  <si>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</si>
  <si>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</si>
  <si>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</si>
  <si>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</si>
  <si>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</si>
  <si>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</si>
  <si>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</si>
  <si>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</si>
  <si>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</si>
  <si>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</si>
  <si>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</si>
  <si>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</si>
  <si>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</si>
  <si>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</si>
  <si>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</si>
  <si>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</si>
  <si>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</si>
  <si>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</si>
  <si>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</si>
  <si>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</si>
  <si>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</si>
  <si>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</si>
  <si>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</si>
  <si>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</si>
  <si>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</si>
  <si>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</si>
  <si>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</si>
  <si>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</si>
  <si>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</si>
  <si>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</si>
  <si>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</si>
  <si>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</si>
  <si>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</si>
  <si>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</si>
  <si>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</si>
  <si>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</si>
  <si>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</si>
  <si>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</si>
  <si>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</si>
  <si>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</si>
  <si>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</si>
  <si>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</si>
  <si>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</si>
  <si>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</si>
  <si>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</si>
  <si>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</si>
  <si>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</si>
  <si>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</si>
  <si>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</si>
  <si>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</si>
  <si>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</si>
  <si>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</si>
  <si>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</si>
  <si>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</si>
  <si>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</si>
  <si>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</si>
  <si>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</si>
  <si>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</si>
  <si>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</si>
  <si>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</si>
  <si>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</si>
  <si>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</si>
  <si>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</si>
  <si>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</si>
  <si>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</si>
  <si>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</si>
  <si>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</si>
  <si>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</si>
  <si>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</si>
  <si>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</si>
  <si>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</si>
  <si>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</si>
  <si>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</si>
  <si>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</si>
  <si>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</si>
  <si>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</si>
  <si>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</si>
  <si>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</si>
  <si>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</si>
  <si>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</si>
  <si>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</si>
  <si>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</si>
  <si>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</si>
  <si>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</si>
  <si>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</si>
  <si>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</si>
  <si>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</si>
  <si>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</si>
  <si>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</si>
  <si>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</si>
  <si>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</si>
  <si>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</si>
  <si>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</si>
  <si>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</si>
  <si>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</si>
  <si>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</si>
  <si>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</si>
  <si>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</si>
  <si>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</si>
  <si>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</si>
  <si>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</si>
  <si>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</si>
  <si>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</si>
  <si>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</si>
  <si>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</si>
  <si>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</si>
  <si>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</si>
  <si>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</si>
  <si>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</si>
  <si>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</si>
  <si>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</si>
  <si>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</si>
  <si>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</si>
  <si>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</si>
  <si>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</si>
  <si>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</si>
  <si>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</si>
  <si>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</si>
  <si>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</si>
  <si>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</si>
  <si>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</si>
  <si>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</si>
  <si>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</si>
  <si>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</si>
  <si>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</si>
  <si>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</si>
  <si>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</si>
  <si>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</si>
  <si>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</si>
  <si>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</si>
  <si>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</si>
  <si>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</si>
  <si>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</si>
  <si>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</si>
  <si>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</si>
  <si>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</si>
  <si>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</si>
  <si>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</si>
  <si>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</si>
  <si>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</si>
  <si>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</si>
  <si>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</si>
  <si>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</si>
  <si>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</si>
  <si>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</si>
  <si>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</si>
  <si>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</si>
  <si>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</si>
  <si>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</si>
  <si>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</si>
  <si>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</si>
  <si>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</si>
  <si>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</si>
  <si>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</si>
  <si>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</si>
  <si>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</si>
  <si>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</si>
  <si>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</si>
  <si>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</si>
  <si>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</si>
  <si>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</si>
  <si>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</si>
  <si>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</si>
  <si>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</si>
  <si>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</si>
  <si>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</si>
  <si>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</si>
  <si>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</si>
  <si>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</si>
  <si>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</si>
  <si>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</si>
  <si>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</si>
  <si>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</si>
  <si>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</si>
  <si>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</si>
  <si>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</si>
  <si>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</si>
  <si>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</si>
  <si>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</si>
  <si>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</si>
  <si>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</si>
  <si>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</si>
  <si>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</si>
  <si>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</si>
  <si>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</si>
  <si>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</si>
  <si>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</si>
  <si>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</si>
  <si>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</si>
  <si>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</si>
  <si>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</si>
  <si>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</si>
  <si>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</si>
  <si>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</si>
  <si>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</si>
  <si>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</si>
  <si>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</si>
  <si>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</si>
  <si>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</si>
  <si>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</si>
  <si>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</si>
  <si>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</si>
  <si>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</si>
  <si>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</si>
  <si>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</si>
  <si>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</si>
  <si>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</si>
  <si>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</si>
  <si>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</si>
  <si>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</si>
  <si>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</si>
  <si>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</si>
  <si>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</si>
  <si>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</si>
  <si>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</si>
  <si>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</si>
  <si>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</si>
  <si>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</si>
  <si>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</si>
  <si>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</si>
  <si>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</si>
  <si>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</si>
  <si>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</si>
  <si>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</si>
  <si>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</si>
  <si>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</si>
  <si>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</si>
  <si>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</si>
  <si>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</si>
  <si>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</si>
  <si>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</si>
  <si>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</si>
  <si>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</si>
  <si>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</si>
  <si>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</si>
  <si>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</si>
  <si>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</si>
  <si>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</si>
  <si>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</si>
  <si>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</si>
  <si>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</si>
  <si>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</si>
  <si>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</si>
  <si>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</si>
  <si>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</si>
  <si>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</si>
  <si>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</si>
  <si>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</si>
  <si>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</si>
  <si>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</si>
  <si>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</si>
  <si>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</si>
  <si>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</si>
  <si>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</si>
  <si>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</si>
  <si>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</si>
  <si>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</si>
  <si>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</si>
  <si>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</si>
  <si>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</si>
  <si>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</si>
  <si>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</si>
  <si>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</si>
  <si>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</si>
  <si>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</si>
  <si>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</si>
  <si>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</si>
  <si>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</si>
  <si>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</si>
  <si>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</si>
  <si>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</si>
  <si>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</si>
  <si>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</si>
  <si>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</si>
  <si>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</si>
  <si>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</si>
  <si>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</si>
  <si>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</si>
  <si>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</si>
  <si>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</si>
  <si>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</si>
  <si>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</si>
  <si>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</si>
  <si>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</si>
  <si>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</si>
  <si>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</si>
  <si>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</si>
  <si>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</si>
  <si>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</si>
  <si>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</si>
  <si>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</si>
  <si>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</si>
  <si>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</si>
  <si>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</si>
  <si>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</si>
  <si>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</si>
  <si>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</si>
  <si>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</si>
  <si>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</si>
  <si>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</si>
  <si>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</si>
  <si>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</si>
  <si>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</si>
  <si>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</si>
  <si>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</si>
  <si>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</si>
  <si>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</si>
  <si>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</si>
  <si>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</si>
  <si>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</si>
  <si>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</si>
  <si>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</si>
  <si>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</si>
  <si>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</si>
  <si>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</si>
  <si>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</si>
  <si>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</si>
  <si>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</si>
  <si>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</si>
  <si>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</si>
  <si>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</si>
  <si>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</si>
  <si>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</si>
  <si>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</si>
  <si>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</si>
  <si>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</si>
  <si>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</si>
  <si>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</si>
  <si>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</si>
  <si>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</si>
  <si>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</si>
  <si>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</si>
  <si>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</si>
  <si>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</si>
  <si>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</si>
  <si>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</si>
  <si>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</si>
  <si>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</si>
  <si>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</si>
  <si>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</si>
  <si>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</si>
  <si>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</si>
  <si>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</si>
  <si>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</si>
  <si>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</si>
  <si>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</si>
  <si>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</si>
  <si>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</si>
  <si>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</si>
  <si>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</si>
  <si>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</si>
  <si>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</si>
  <si>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</si>
  <si>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</si>
  <si>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</si>
  <si>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</si>
  <si>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</si>
  <si>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</si>
  <si>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</si>
  <si>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</si>
  <si>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</si>
  <si>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</si>
  <si>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</si>
  <si>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</si>
  <si>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</si>
  <si>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</si>
  <si>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</si>
  <si>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</si>
  <si>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</si>
  <si>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</si>
  <si>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</si>
  <si>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</si>
  <si>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</si>
  <si>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</si>
  <si>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</si>
  <si>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</si>
  <si>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</si>
  <si>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</si>
  <si>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</si>
  <si>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</si>
  <si>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</si>
  <si>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</si>
  <si>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</si>
  <si>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</si>
  <si>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</si>
  <si>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</si>
  <si>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</si>
  <si>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</si>
  <si>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</si>
  <si>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</si>
  <si>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</si>
  <si>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</si>
  <si>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</si>
  <si>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</si>
  <si>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</si>
  <si>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</si>
  <si>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</si>
  <si>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</si>
  <si>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</si>
  <si>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</si>
  <si>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</si>
  <si>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</si>
  <si>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</si>
  <si>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</si>
  <si>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</si>
  <si>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</si>
  <si>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</si>
  <si>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</si>
  <si>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</si>
  <si>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</si>
  <si>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</si>
  <si>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</si>
  <si>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</si>
  <si>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</si>
  <si>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</si>
  <si>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</si>
  <si>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</si>
  <si>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</si>
  <si>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</si>
  <si>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</si>
  <si>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</si>
  <si>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</si>
  <si>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</si>
  <si>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</si>
  <si>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</si>
  <si>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</si>
  <si>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</si>
  <si>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</si>
  <si>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</si>
  <si>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</si>
  <si>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</si>
  <si>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</si>
  <si>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</si>
  <si>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</si>
  <si>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</si>
  <si>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</si>
  <si>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</si>
  <si>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</si>
  <si>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</si>
  <si>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</si>
  <si>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</si>
  <si>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</si>
  <si>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</si>
  <si>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</si>
  <si>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</si>
  <si>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</si>
  <si>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</si>
  <si>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</si>
  <si>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</si>
  <si>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</si>
  <si>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</si>
  <si>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</si>
  <si>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</si>
  <si>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</si>
  <si>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</si>
  <si>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</si>
  <si>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</si>
  <si>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</si>
  <si>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</si>
  <si>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</si>
  <si>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</si>
  <si>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</si>
  <si>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</si>
  <si>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</si>
  <si>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</si>
  <si>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</si>
  <si>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</si>
  <si>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</si>
  <si>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</si>
  <si>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</si>
  <si>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</si>
  <si>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</si>
  <si>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</si>
  <si>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</si>
  <si>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</si>
  <si>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</si>
  <si>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</si>
  <si>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</si>
  <si>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</si>
  <si>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</si>
  <si>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</si>
  <si>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</si>
  <si>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</si>
  <si>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</si>
  <si>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</si>
  <si>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</si>
  <si>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</si>
  <si>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</si>
  <si>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</si>
  <si>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</si>
  <si>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</si>
  <si>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</si>
  <si>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</si>
  <si>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</si>
  <si>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</si>
  <si>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</si>
  <si>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</si>
  <si>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</si>
  <si>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</si>
  <si>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</si>
  <si>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</si>
  <si>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</si>
  <si>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</si>
  <si>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</si>
  <si>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</si>
  <si>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</si>
  <si>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</si>
  <si>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</si>
  <si>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</si>
  <si>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</si>
  <si>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</si>
  <si>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</si>
  <si>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</si>
  <si>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</si>
  <si>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</si>
  <si>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</si>
  <si>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</si>
  <si>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</si>
  <si>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</si>
  <si>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</si>
  <si>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</si>
  <si>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</si>
  <si>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</si>
  <si>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</si>
  <si>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</si>
  <si>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</si>
  <si>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</si>
  <si>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</si>
  <si>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</si>
  <si>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</si>
  <si>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</si>
  <si>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</si>
  <si>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</si>
  <si>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</si>
  <si>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</si>
  <si>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</si>
  <si>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</si>
  <si>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</si>
  <si>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</si>
  <si>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</si>
  <si>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</si>
  <si>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</si>
  <si>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</si>
  <si>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</si>
  <si>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</si>
  <si>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</si>
  <si>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</si>
  <si>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</si>
  <si>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</si>
  <si>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</si>
  <si>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</si>
  <si>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</si>
  <si>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</si>
  <si>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</si>
  <si>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</si>
  <si>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</si>
  <si>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</si>
  <si>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</si>
  <si>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</si>
  <si>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</si>
  <si>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</si>
  <si>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</si>
  <si>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</si>
  <si>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</si>
  <si>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</si>
  <si>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</si>
  <si>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</si>
  <si>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</si>
  <si>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</si>
  <si>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</si>
  <si>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</si>
  <si>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</si>
  <si>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</si>
  <si>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</si>
  <si>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</si>
  <si>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</si>
  <si>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</si>
  <si>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</si>
  <si>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</si>
  <si>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</si>
  <si>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</si>
  <si>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</si>
  <si>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</si>
  <si>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</si>
  <si>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</si>
  <si>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</si>
  <si>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</si>
  <si>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</si>
  <si>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</si>
  <si>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</si>
  <si>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</si>
  <si>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</si>
  <si>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</si>
  <si>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</si>
  <si>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</si>
  <si>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</si>
  <si>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</si>
  <si>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</si>
  <si>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</si>
  <si>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</si>
  <si>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</si>
  <si>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</si>
  <si>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</si>
  <si>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</si>
  <si>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</si>
  <si>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</si>
  <si>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</si>
  <si>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</si>
  <si>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</si>
  <si>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</si>
  <si>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</si>
  <si>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</si>
  <si>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</si>
  <si>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</si>
  <si>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</si>
  <si>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</si>
  <si>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</si>
  <si>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</si>
  <si>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</si>
  <si>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</si>
  <si>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</si>
  <si>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</si>
  <si>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</si>
  <si>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</si>
  <si>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</si>
  <si>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</si>
  <si>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</si>
  <si>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</si>
  <si>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</si>
  <si>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</si>
  <si>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</si>
  <si>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</si>
  <si>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</si>
  <si>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</si>
  <si>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</si>
  <si>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</si>
  <si>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</si>
  <si>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</si>
  <si>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</si>
  <si>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</si>
  <si>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</si>
  <si>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</si>
  <si>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</si>
  <si>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</si>
  <si>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</si>
  <si>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</si>
  <si>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</si>
  <si>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</si>
  <si>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</si>
  <si>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</si>
  <si>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</si>
  <si>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</si>
  <si>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</si>
  <si>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</si>
  <si>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</si>
  <si>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</si>
  <si>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</si>
  <si>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</si>
  <si>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</si>
  <si>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</si>
  <si>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</si>
  <si>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</si>
  <si>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</si>
  <si>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</si>
  <si>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</si>
  <si>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</si>
  <si>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</si>
  <si>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</si>
  <si>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</si>
  <si>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</si>
  <si>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</si>
  <si>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</si>
  <si>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</si>
  <si>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</si>
  <si>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</si>
  <si>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</si>
  <si>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</si>
  <si>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</si>
  <si>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</si>
  <si>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</si>
  <si>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</si>
  <si>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</si>
  <si>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</si>
  <si>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</si>
  <si>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</si>
  <si>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</si>
  <si>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</si>
  <si>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</si>
  <si>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</si>
  <si>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</si>
  <si>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</si>
  <si>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</si>
  <si>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</si>
  <si>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</si>
  <si>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</si>
  <si>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</si>
  <si>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</si>
  <si>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</si>
  <si>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</si>
  <si>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</si>
  <si>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</si>
  <si>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</si>
  <si>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</si>
  <si>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</si>
  <si>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</si>
  <si>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</si>
  <si>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</si>
  <si>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</si>
  <si>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</si>
  <si>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</si>
  <si>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</si>
  <si>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</si>
  <si>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</si>
  <si>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</si>
  <si>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</si>
  <si>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</si>
  <si>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</si>
  <si>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</si>
  <si>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</si>
  <si>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</si>
  <si>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</si>
  <si>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</si>
  <si>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</si>
  <si>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</si>
  <si>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</si>
  <si>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</si>
  <si>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</si>
  <si>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</si>
  <si>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</si>
  <si>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</si>
  <si>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</si>
  <si>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</si>
  <si>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</si>
  <si>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</si>
  <si>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</si>
  <si>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</si>
  <si>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</si>
  <si>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</si>
  <si>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</si>
  <si>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</si>
  <si>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</si>
  <si>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</si>
  <si>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</si>
  <si>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</si>
  <si>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</si>
  <si>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</si>
  <si>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</si>
  <si>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</si>
  <si>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</si>
  <si>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</si>
  <si>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</si>
  <si>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</si>
  <si>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</si>
  <si>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</si>
  <si>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</si>
  <si>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</si>
  <si>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</si>
  <si>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</si>
  <si>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</si>
  <si>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</si>
  <si>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</si>
  <si>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</si>
  <si>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</si>
  <si>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</si>
  <si>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</si>
  <si>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</si>
  <si>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</si>
  <si>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</si>
  <si>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</si>
  <si>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</si>
  <si>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</si>
  <si>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</si>
  <si>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</si>
  <si>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</si>
  <si>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</si>
  <si>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</si>
  <si>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</si>
  <si>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</si>
  <si>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</si>
  <si>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</si>
  <si>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</si>
  <si>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</si>
  <si>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</si>
  <si>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</si>
  <si>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</si>
  <si>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</si>
  <si>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</si>
  <si>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</si>
  <si>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</si>
  <si>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</si>
  <si>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</si>
  <si>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</si>
  <si>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</si>
  <si>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</si>
  <si>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</si>
  <si>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</si>
  <si>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</si>
  <si>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</si>
  <si>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</si>
  <si>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</si>
  <si>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</si>
  <si>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</si>
  <si>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</si>
  <si>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</si>
  <si>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</si>
  <si>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</si>
  <si>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</si>
  <si>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</si>
  <si>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</si>
  <si>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</si>
  <si>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</si>
  <si>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</si>
  <si>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</si>
  <si>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</si>
  <si>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</si>
  <si>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</si>
  <si>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</si>
  <si>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</si>
  <si>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</si>
  <si>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</si>
  <si>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</si>
  <si>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</si>
  <si>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</si>
  <si>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</si>
  <si>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</si>
  <si>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</si>
  <si>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</si>
  <si>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</si>
  <si>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</si>
  <si>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</si>
  <si>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</si>
  <si>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</si>
  <si>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</si>
  <si>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</si>
  <si>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</si>
  <si>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</si>
  <si>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</si>
  <si>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</si>
  <si>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</si>
  <si>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</si>
  <si>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</si>
  <si>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</si>
  <si>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</si>
  <si>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</si>
  <si>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</si>
  <si>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</si>
  <si>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</si>
  <si>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</si>
  <si>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</si>
  <si>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</si>
  <si>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</si>
  <si>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</si>
  <si>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</si>
  <si>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</si>
  <si>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</si>
  <si>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</si>
  <si>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</si>
  <si>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</si>
  <si>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</si>
  <si>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</si>
  <si>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</si>
  <si>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</si>
  <si>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</si>
  <si>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</si>
  <si>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</si>
  <si>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</si>
  <si>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</si>
  <si>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</si>
  <si>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</si>
  <si>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</si>
  <si>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</si>
  <si>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</si>
  <si>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</si>
  <si>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</si>
  <si>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</si>
  <si>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</si>
  <si>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</si>
  <si>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</si>
  <si>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</si>
  <si>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</si>
  <si>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</si>
  <si>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</si>
  <si>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</si>
  <si>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</si>
  <si>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</si>
  <si>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</si>
  <si>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</si>
  <si>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</si>
  <si>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</si>
  <si>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</si>
  <si>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</si>
  <si>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</si>
  <si>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</si>
  <si>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</si>
  <si>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</si>
  <si>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</si>
  <si>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</si>
  <si>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</si>
  <si>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</si>
  <si>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</si>
  <si>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</si>
  <si>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</si>
  <si>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</si>
  <si>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</si>
  <si>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</si>
  <si>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</si>
  <si>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</si>
  <si>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</si>
  <si>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</si>
  <si>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</si>
  <si>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</si>
  <si>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</si>
  <si>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</si>
  <si>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</si>
  <si>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</si>
  <si>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</si>
  <si>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</si>
  <si>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</si>
  <si>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</si>
  <si>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</si>
  <si>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</si>
  <si>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</si>
  <si>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</si>
  <si>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</si>
  <si>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</si>
  <si>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</si>
  <si>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</si>
  <si>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</si>
  <si>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</si>
  <si>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</si>
  <si>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</si>
  <si>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</si>
  <si>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</si>
  <si>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</si>
  <si>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</si>
  <si>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</si>
  <si>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</si>
  <si>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</si>
  <si>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</si>
  <si>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</si>
  <si>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</si>
  <si>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</si>
  <si>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</si>
  <si>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</si>
  <si>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</si>
  <si>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</si>
  <si>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</si>
  <si>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</si>
  <si>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</si>
  <si>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</si>
  <si>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</si>
  <si>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</si>
  <si>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</si>
  <si>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</si>
  <si>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</si>
  <si>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</si>
  <si>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</si>
  <si>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</si>
  <si>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</si>
  <si>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</si>
  <si>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</si>
  <si>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</si>
  <si>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</si>
  <si>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</si>
  <si>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</si>
  <si>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</si>
  <si>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</si>
  <si>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</si>
  <si>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</si>
  <si>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</si>
  <si>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</si>
  <si>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</si>
  <si>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</si>
  <si>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</si>
  <si>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</si>
  <si>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</si>
  <si>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</si>
  <si>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</si>
  <si>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</si>
  <si>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</si>
  <si>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</si>
  <si>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</si>
  <si>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</si>
  <si>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</si>
  <si>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</si>
  <si>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</si>
  <si>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</si>
  <si>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</si>
  <si>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</si>
  <si>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</si>
  <si>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</si>
  <si>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</si>
  <si>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</si>
  <si>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</si>
  <si>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</si>
  <si>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</si>
  <si>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</si>
  <si>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</si>
  <si>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</si>
  <si>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</si>
  <si>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</si>
  <si>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</si>
  <si>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</si>
  <si>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</si>
  <si>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</si>
  <si>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</si>
  <si>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</si>
  <si>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</si>
  <si>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</si>
  <si>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</si>
  <si>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</si>
  <si>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</si>
  <si>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</si>
  <si>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</si>
  <si>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</si>
  <si>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</si>
  <si>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</si>
  <si>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</si>
  <si>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</si>
  <si>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</si>
  <si>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</si>
  <si>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</si>
  <si>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</si>
  <si>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</si>
  <si>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</si>
  <si>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</si>
  <si>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</si>
  <si>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</si>
  <si>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</si>
  <si>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</si>
  <si>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</si>
  <si>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</si>
  <si>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</si>
  <si>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</si>
  <si>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</si>
  <si>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</si>
  <si>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</si>
  <si>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</si>
  <si>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</si>
  <si>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</si>
  <si>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</si>
  <si>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</si>
  <si>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</si>
  <si>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</si>
  <si>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</si>
  <si>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</si>
  <si>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</si>
  <si>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</si>
  <si>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</si>
  <si>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</si>
  <si>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</si>
  <si>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</si>
  <si>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</si>
  <si>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</si>
  <si>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</si>
  <si>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</si>
  <si>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</si>
  <si>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</si>
  <si>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</si>
  <si>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</si>
  <si>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</si>
  <si>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</si>
  <si>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</si>
  <si>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</si>
  <si>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</si>
  <si>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</si>
  <si>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</si>
  <si>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</si>
  <si>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</si>
  <si>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</si>
  <si>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</si>
  <si>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</si>
  <si>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</si>
  <si>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</si>
  <si>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</si>
  <si>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</si>
  <si>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</si>
  <si>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</si>
  <si>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</si>
  <si>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</si>
  <si>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</si>
  <si>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</si>
  <si>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</si>
  <si>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</si>
  <si>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</si>
  <si>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</si>
  <si>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</si>
  <si>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</si>
  <si>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</si>
  <si>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</si>
  <si>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</si>
  <si>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</si>
  <si>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</si>
  <si>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</si>
  <si>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</si>
  <si>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</si>
  <si>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</si>
  <si>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</si>
  <si>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</si>
  <si>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</si>
  <si>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</si>
  <si>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</si>
  <si>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</si>
  <si>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</si>
  <si>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</si>
  <si>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</si>
  <si>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</si>
  <si>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</si>
  <si>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</si>
  <si>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</si>
  <si>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</si>
  <si>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</si>
  <si>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</si>
  <si>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</si>
  <si>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</si>
  <si>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</si>
  <si>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</si>
  <si>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</si>
  <si>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</si>
  <si>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</si>
  <si>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</si>
  <si>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</si>
  <si>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</si>
  <si>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</si>
  <si>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</si>
  <si>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</si>
  <si>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</si>
  <si>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</si>
  <si>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</si>
  <si>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</si>
  <si>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</si>
  <si>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</si>
  <si>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</si>
  <si>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</si>
  <si>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</si>
  <si>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</si>
  <si>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</si>
  <si>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</si>
  <si>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</si>
  <si>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</si>
  <si>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</si>
  <si>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</si>
  <si>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</si>
  <si>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</si>
  <si>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</si>
  <si>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</si>
  <si>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</si>
  <si>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</si>
  <si>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</si>
  <si>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</si>
  <si>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</si>
  <si>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</si>
  <si>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</si>
  <si>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</si>
  <si>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</si>
  <si>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</si>
  <si>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</si>
  <si>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</si>
  <si>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</si>
  <si>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</si>
  <si>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</si>
  <si>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</si>
  <si>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</si>
  <si>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</si>
  <si>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</si>
  <si>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</si>
  <si>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</si>
  <si>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</si>
  <si>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</si>
  <si>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</si>
  <si>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</si>
  <si>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</si>
  <si>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</si>
  <si>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</si>
  <si>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</si>
  <si>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</si>
  <si>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</si>
  <si>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</si>
  <si>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</si>
  <si>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</si>
  <si>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</si>
  <si>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</si>
  <si>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</si>
  <si>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</si>
  <si>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</si>
  <si>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</si>
  <si>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</si>
  <si>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</si>
  <si>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</si>
  <si>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</si>
  <si>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</si>
  <si>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</si>
  <si>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</si>
  <si>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</si>
  <si>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</si>
  <si>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</si>
  <si>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</si>
  <si>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</si>
  <si>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</si>
  <si>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</si>
  <si>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</si>
  <si>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</si>
  <si>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</si>
  <si>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</si>
  <si>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</si>
  <si>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</si>
  <si>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</si>
  <si>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</si>
  <si>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</si>
  <si>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</si>
  <si>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</si>
  <si>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</si>
  <si>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</si>
  <si>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</si>
  <si>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</si>
  <si>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</si>
  <si>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</si>
  <si>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</si>
  <si>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</si>
  <si>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</si>
  <si>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</si>
  <si>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</si>
  <si>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</si>
  <si>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</si>
  <si>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</si>
  <si>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</si>
  <si>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</si>
  <si>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</si>
  <si>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</si>
  <si>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</si>
  <si>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</si>
  <si>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</si>
  <si>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</si>
  <si>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</si>
  <si>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</si>
  <si>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</si>
  <si>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</si>
  <si>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</si>
  <si>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</si>
  <si>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</si>
  <si>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</si>
  <si>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</si>
  <si>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</si>
  <si>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</si>
  <si>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</si>
  <si>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</si>
  <si>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</si>
  <si>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</si>
  <si>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</si>
  <si>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</si>
  <si>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</si>
  <si>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</si>
  <si>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</si>
  <si>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</si>
  <si>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</si>
  <si>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</si>
  <si>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</si>
  <si>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</si>
  <si>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</si>
  <si>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</si>
  <si>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</si>
  <si>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</si>
  <si>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</si>
  <si>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</si>
  <si>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</si>
  <si>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</si>
  <si>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</si>
  <si>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</si>
  <si>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</si>
  <si>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</si>
  <si>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</si>
  <si>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</si>
  <si>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</si>
  <si>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</si>
  <si>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</si>
  <si>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</si>
  <si>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</si>
  <si>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</si>
  <si>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</si>
  <si>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</si>
  <si>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</si>
  <si>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</si>
  <si>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</si>
  <si>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</si>
  <si>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</si>
  <si>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</si>
  <si>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</si>
  <si>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</si>
  <si>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</si>
  <si>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</si>
  <si>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</si>
  <si>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</si>
  <si>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</si>
  <si>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</si>
  <si>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</si>
  <si>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</si>
  <si>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</si>
  <si>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</si>
  <si>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</si>
  <si>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</si>
  <si>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</si>
  <si>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</si>
  <si>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</si>
  <si>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</si>
  <si>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</si>
  <si>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</si>
  <si>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</si>
  <si>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</si>
  <si>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</si>
  <si>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</si>
  <si>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</si>
  <si>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</si>
  <si>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</si>
  <si>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</si>
  <si>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</si>
  <si>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</si>
  <si>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</si>
  <si>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</si>
  <si>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</si>
  <si>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</si>
  <si>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</si>
  <si>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</si>
  <si>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</si>
  <si>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</si>
  <si>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</si>
  <si>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</si>
  <si>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</si>
  <si>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</si>
  <si>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</si>
  <si>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</si>
  <si>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</si>
  <si>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</si>
  <si>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</si>
  <si>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</si>
  <si>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</si>
  <si>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</si>
  <si>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</si>
  <si>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</si>
  <si>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</si>
  <si>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</si>
  <si>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</si>
  <si>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</si>
  <si>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</si>
  <si>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</si>
  <si>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</si>
  <si>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</si>
  <si>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</si>
  <si>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</si>
  <si>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</si>
  <si>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</si>
  <si>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</si>
  <si>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</si>
  <si>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</si>
  <si>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</si>
  <si>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</si>
  <si>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</si>
  <si>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</si>
  <si>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</si>
  <si>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</si>
  <si>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</si>
  <si>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</si>
  <si>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</si>
  <si>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</si>
  <si>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</si>
  <si>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</si>
  <si>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</si>
  <si>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</si>
  <si>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</si>
  <si>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</si>
  <si>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</si>
  <si>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</si>
  <si>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</si>
  <si>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</si>
  <si>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</si>
  <si>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</si>
  <si>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</si>
  <si>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</si>
  <si>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</si>
  <si>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</si>
  <si>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</si>
  <si>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</si>
  <si>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</si>
  <si>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</si>
  <si>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</si>
  <si>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</si>
  <si>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</si>
  <si>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</si>
  <si>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</si>
  <si>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</si>
  <si>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</si>
  <si>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</si>
  <si>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</si>
  <si>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</si>
  <si>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</si>
  <si>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</si>
  <si>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</si>
  <si>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</si>
  <si>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</si>
  <si>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</si>
  <si>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</si>
  <si>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</si>
  <si>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</si>
  <si>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</si>
  <si>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</si>
  <si>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</si>
  <si>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</si>
  <si>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</si>
  <si>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</si>
  <si>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</si>
  <si>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</si>
  <si>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</si>
  <si>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</si>
  <si>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</si>
  <si>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</si>
  <si>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</si>
  <si>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</si>
  <si>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</si>
  <si>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</si>
  <si>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</si>
  <si>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</si>
  <si>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</si>
  <si>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</si>
  <si>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</si>
  <si>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</si>
  <si>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</si>
  <si>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</si>
  <si>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</si>
  <si>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</si>
  <si>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</si>
  <si>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</si>
  <si>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</si>
  <si>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</si>
  <si>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</si>
  <si>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</si>
  <si>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</si>
  <si>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</si>
  <si>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</si>
  <si>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</si>
  <si>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</si>
  <si>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</si>
  <si>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</si>
  <si>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</si>
  <si>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</si>
  <si>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</si>
  <si>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</si>
  <si>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</si>
  <si>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</si>
  <si>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</si>
  <si>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</si>
  <si>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</si>
  <si>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</si>
  <si>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</si>
  <si>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</si>
  <si>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</si>
  <si>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</si>
  <si>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</si>
  <si>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</si>
  <si>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</si>
  <si>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</si>
  <si>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</si>
  <si>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</si>
  <si>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</si>
  <si>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</si>
  <si>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</si>
  <si>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</si>
  <si>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</si>
  <si>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</si>
  <si>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</si>
  <si>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</si>
  <si>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</si>
  <si>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</si>
  <si>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</si>
  <si>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</si>
  <si>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</si>
  <si>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</si>
  <si>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</si>
  <si>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</si>
  <si>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</si>
  <si>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</si>
  <si>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</si>
  <si>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</si>
  <si>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</si>
  <si>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</si>
  <si>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</si>
  <si>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</si>
  <si>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</si>
  <si>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</si>
  <si>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</si>
  <si>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</si>
  <si>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</si>
  <si>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</si>
  <si>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</si>
  <si>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</si>
  <si>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</si>
  <si>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</si>
  <si>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</si>
  <si>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</si>
  <si>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</si>
  <si>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</si>
  <si>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</si>
  <si>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</si>
  <si>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</si>
  <si>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</si>
  <si>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</si>
  <si>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</si>
  <si>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</si>
  <si>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</si>
  <si>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</si>
  <si>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</si>
  <si>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</si>
  <si>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</si>
  <si>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</si>
  <si>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</si>
  <si>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</si>
  <si>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</si>
  <si>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</si>
  <si>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</si>
  <si>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</si>
  <si>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</si>
  <si>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</si>
  <si>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</si>
  <si>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</si>
  <si>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</si>
  <si>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</si>
  <si>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</si>
  <si>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</si>
  <si>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</si>
  <si>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</si>
  <si>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</si>
  <si>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</si>
  <si>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</si>
  <si>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</si>
  <si>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</si>
  <si>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</si>
  <si>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</si>
  <si>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</si>
  <si>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</si>
  <si>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</si>
  <si>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</si>
  <si>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</si>
  <si>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</si>
  <si>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</si>
  <si>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</si>
  <si>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</si>
  <si>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</si>
  <si>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</si>
  <si>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</si>
  <si>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</si>
  <si>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</si>
  <si>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</si>
  <si>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</si>
  <si>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</si>
  <si>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</si>
  <si>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</si>
  <si>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</si>
  <si>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</si>
  <si>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</si>
  <si>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</si>
  <si>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</si>
  <si>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</si>
  <si>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</si>
  <si>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</si>
  <si>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</si>
  <si>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</si>
  <si>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</si>
  <si>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</si>
  <si>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</si>
  <si>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</si>
  <si>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</si>
  <si>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</si>
  <si>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</si>
  <si>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</si>
  <si>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</si>
  <si>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</si>
  <si>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</si>
  <si>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</si>
  <si>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</si>
  <si>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</si>
  <si>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</si>
  <si>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</si>
  <si>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</si>
  <si>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</si>
  <si>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</si>
  <si>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</si>
  <si>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</si>
  <si>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</si>
  <si>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</si>
  <si>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</si>
  <si>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</si>
  <si>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</si>
  <si>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</si>
  <si>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</si>
  <si>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</si>
  <si>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</si>
  <si>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</si>
  <si>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</si>
  <si>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</si>
  <si>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</si>
  <si>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</si>
  <si>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</si>
  <si>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</si>
  <si>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</si>
  <si>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</si>
  <si>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</si>
  <si>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</si>
  <si>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</si>
  <si>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</si>
  <si>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</si>
  <si>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</si>
  <si>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</si>
  <si>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</si>
  <si>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</si>
  <si>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</si>
  <si>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</si>
  <si>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</si>
  <si>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</si>
  <si>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</si>
  <si>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</si>
  <si>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</si>
  <si>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</si>
  <si>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</si>
  <si>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</si>
  <si>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</si>
  <si>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</si>
  <si>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</si>
  <si>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</si>
  <si>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</si>
  <si>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</si>
  <si>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</si>
  <si>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</si>
  <si>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</si>
  <si>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</si>
  <si>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</si>
  <si>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</si>
  <si>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</si>
  <si>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</si>
  <si>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</si>
  <si>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</si>
  <si>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</si>
  <si>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</si>
  <si>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</si>
  <si>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</si>
  <si>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</si>
  <si>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</si>
  <si>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</si>
  <si>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</si>
  <si>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</si>
  <si>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</si>
  <si>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</si>
  <si>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</si>
  <si>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</si>
  <si>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</si>
  <si>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</si>
  <si>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</si>
  <si>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</si>
  <si>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</si>
  <si>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</si>
  <si>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</si>
  <si>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</si>
  <si>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</si>
  <si>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</si>
  <si>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</si>
  <si>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</si>
  <si>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</si>
  <si>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</si>
  <si>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</si>
  <si>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</si>
  <si>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</si>
  <si>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</si>
  <si>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</si>
  <si>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</si>
  <si>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</si>
  <si>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</si>
  <si>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</si>
  <si>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</si>
  <si>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</si>
  <si>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</si>
  <si>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</si>
  <si>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</si>
  <si>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</si>
  <si>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</si>
  <si>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</si>
  <si>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</si>
  <si>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</si>
  <si>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</si>
  <si>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</si>
  <si>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</si>
  <si>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</si>
  <si>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</si>
  <si>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</si>
  <si>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</si>
  <si>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</si>
  <si>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</si>
  <si>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</si>
  <si>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</si>
  <si>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</si>
  <si>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</si>
  <si>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</si>
  <si>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</si>
  <si>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</si>
  <si>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</si>
  <si>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</si>
  <si>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</si>
  <si>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</si>
  <si>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</si>
  <si>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</si>
  <si>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</si>
  <si>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</si>
  <si>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</si>
  <si>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</si>
  <si>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</si>
  <si>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</si>
  <si>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</si>
  <si>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</si>
  <si>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</si>
  <si>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</si>
  <si>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</si>
  <si>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</si>
  <si>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</si>
  <si>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</si>
  <si>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</si>
  <si>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</si>
  <si>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</si>
  <si>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</si>
  <si>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</si>
  <si>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</si>
  <si>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</si>
  <si>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</si>
  <si>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</si>
  <si>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</si>
  <si>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</si>
  <si>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</si>
  <si>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</si>
  <si>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</si>
  <si>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</si>
  <si>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</si>
  <si>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</si>
  <si>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</si>
  <si>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</si>
  <si>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</si>
  <si>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</si>
  <si>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</si>
  <si>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</si>
  <si>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</si>
  <si>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</si>
  <si>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</si>
  <si>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</si>
  <si>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</si>
  <si>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</si>
  <si>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</si>
  <si>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</si>
  <si>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</si>
  <si>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</si>
  <si>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</si>
  <si>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</si>
  <si>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</si>
  <si>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</si>
  <si>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</si>
  <si>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</si>
  <si>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</si>
  <si>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</si>
  <si>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</si>
  <si>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</si>
  <si>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</si>
  <si>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</si>
  <si>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</si>
  <si>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</si>
  <si>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</si>
  <si>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</si>
  <si>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</si>
  <si>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</si>
  <si>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</si>
  <si>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</si>
  <si>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</si>
  <si>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</si>
  <si>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</si>
  <si>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</si>
  <si>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</si>
  <si>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</si>
  <si>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</si>
  <si>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</si>
  <si>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</si>
  <si>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</si>
  <si>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</si>
  <si>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</si>
  <si>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</si>
  <si>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</si>
  <si>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</si>
  <si>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</si>
  <si>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</si>
  <si>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</si>
  <si>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</si>
  <si>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</si>
  <si>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</si>
  <si>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</si>
  <si>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</si>
  <si>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</si>
  <si>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</si>
  <si>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</si>
  <si>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</si>
  <si>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</si>
  <si>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</si>
  <si>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</si>
  <si>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</si>
  <si>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</si>
  <si>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</si>
  <si>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</si>
  <si>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</si>
  <si>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</si>
  <si>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</si>
  <si>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</si>
  <si>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</si>
  <si>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</si>
  <si>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</si>
  <si>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</si>
  <si>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</si>
  <si>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</si>
  <si>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</si>
  <si>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</si>
  <si>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</si>
  <si>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</si>
  <si>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</si>
  <si>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</si>
  <si>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</si>
  <si>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</si>
  <si>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</si>
  <si>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</si>
  <si>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</si>
  <si>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</si>
  <si>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</si>
  <si>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</si>
  <si>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</si>
  <si>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</si>
  <si>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</si>
  <si>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</si>
  <si>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</si>
  <si>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</si>
  <si>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</si>
  <si>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</si>
  <si>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</si>
  <si>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</si>
  <si>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</si>
  <si>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</si>
  <si>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</si>
  <si>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</si>
  <si>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</si>
  <si>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</si>
  <si>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</si>
  <si>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</si>
  <si>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</si>
  <si>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</si>
  <si>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</si>
  <si>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</si>
  <si>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</si>
  <si>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</si>
  <si>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</si>
  <si>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</si>
  <si>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</si>
  <si>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</si>
  <si>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</si>
  <si>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</si>
  <si>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</si>
  <si>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</si>
  <si>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</si>
  <si>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</si>
  <si>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</si>
  <si>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</si>
  <si>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</si>
  <si>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</si>
  <si>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</si>
  <si>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</si>
  <si>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</si>
  <si>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</si>
  <si>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</si>
  <si>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</si>
  <si>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</si>
  <si>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</si>
  <si>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</si>
  <si>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</si>
  <si>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</si>
  <si>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</si>
  <si>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</si>
  <si>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</si>
  <si>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</si>
  <si>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</si>
  <si>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</si>
  <si>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</si>
  <si>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</si>
  <si>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</si>
  <si>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</si>
  <si>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</si>
  <si>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</si>
  <si>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</si>
  <si>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</si>
  <si>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</si>
  <si>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</si>
  <si>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</si>
  <si>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</si>
  <si>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</si>
  <si>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</si>
  <si>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</si>
  <si>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</si>
  <si>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</si>
  <si>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</si>
  <si>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</si>
  <si>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</si>
  <si>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</si>
  <si>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</si>
  <si>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</si>
  <si>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</si>
  <si>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</si>
  <si>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</si>
  <si>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</si>
  <si>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</si>
  <si>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</si>
  <si>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</si>
  <si>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</si>
  <si>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</si>
  <si>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</si>
  <si>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</si>
  <si>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</si>
  <si>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</si>
  <si>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</si>
  <si>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</si>
  <si>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</si>
  <si>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</si>
  <si>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</si>
  <si>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</si>
  <si>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</si>
  <si>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</si>
  <si>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</si>
  <si>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</si>
  <si>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</si>
  <si>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</si>
  <si>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</si>
  <si>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</si>
  <si>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</si>
  <si>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</si>
  <si>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</si>
  <si>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</si>
  <si>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</si>
  <si>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</si>
  <si>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</si>
  <si>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</si>
  <si>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</si>
  <si>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</si>
  <si>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</si>
  <si>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</si>
  <si>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</si>
  <si>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</si>
  <si>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</si>
  <si>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</si>
  <si>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</si>
  <si>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</si>
  <si>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</si>
  <si>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</si>
  <si>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</si>
  <si>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</si>
  <si>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</si>
  <si>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</si>
  <si>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</si>
  <si>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</si>
  <si>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</si>
  <si>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</si>
  <si>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</si>
  <si>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</si>
  <si>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</si>
  <si>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</si>
  <si>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</si>
  <si>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</si>
  <si>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</si>
  <si>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</si>
  <si>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</si>
  <si>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</si>
  <si>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</si>
  <si>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</si>
  <si>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</si>
  <si>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</si>
  <si>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</si>
  <si>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</si>
  <si>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</si>
  <si>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</si>
  <si>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</si>
  <si>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</si>
  <si>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</si>
  <si>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</si>
  <si>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</si>
  <si>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</si>
  <si>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</si>
  <si>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</si>
  <si>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</si>
  <si>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</si>
  <si>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</si>
  <si>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</si>
  <si>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</si>
  <si>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</si>
  <si>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</si>
  <si>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</si>
  <si>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</si>
  <si>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</si>
  <si>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</si>
  <si>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</si>
  <si>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</si>
  <si>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</si>
  <si>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</si>
  <si>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</si>
  <si>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</si>
  <si>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</si>
  <si>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</si>
  <si>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</si>
  <si>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</si>
  <si>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</si>
  <si>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</si>
  <si>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</si>
  <si>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</si>
  <si>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</si>
  <si>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</si>
  <si>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</si>
  <si>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</si>
  <si>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</si>
  <si>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</si>
  <si>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</si>
  <si>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</si>
  <si>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</si>
  <si>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</si>
  <si>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</si>
  <si>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</si>
  <si>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</si>
  <si>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</si>
  <si>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</si>
  <si>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</si>
  <si>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</si>
  <si>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</si>
  <si>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</si>
  <si>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</si>
  <si>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</si>
  <si>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</si>
  <si>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</si>
  <si>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</si>
  <si>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</si>
  <si>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</si>
  <si>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</si>
  <si>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</si>
  <si>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</si>
  <si>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</si>
  <si>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</si>
  <si>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</si>
  <si>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</si>
  <si>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</si>
  <si>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</si>
  <si>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</si>
  <si>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</si>
  <si>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</si>
  <si>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</si>
  <si>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</si>
  <si>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</si>
  <si>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</si>
  <si>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</si>
  <si>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</si>
  <si>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</si>
  <si>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</si>
  <si>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</si>
  <si>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</si>
  <si>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</si>
  <si>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</si>
  <si>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</si>
  <si>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</si>
  <si>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</si>
  <si>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</si>
  <si>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</si>
  <si>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</si>
  <si>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</si>
  <si>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</si>
  <si>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</si>
  <si>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</si>
  <si>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</si>
  <si>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</si>
  <si>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</si>
  <si>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</si>
  <si>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</si>
  <si>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</si>
  <si>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</si>
  <si>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</si>
  <si>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</si>
  <si>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</si>
  <si>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</si>
  <si>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</si>
  <si>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</si>
  <si>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</si>
  <si>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</si>
  <si>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</si>
  <si>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</si>
  <si>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</si>
  <si>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</si>
  <si>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</si>
  <si>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</si>
  <si>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</si>
  <si>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</si>
  <si>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</si>
  <si>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</si>
  <si>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</si>
  <si>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</si>
  <si>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</si>
  <si>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</si>
  <si>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</si>
  <si>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</si>
  <si>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</si>
  <si>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</si>
  <si>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</si>
  <si>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</si>
  <si>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</si>
  <si>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</si>
  <si>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</si>
  <si>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</si>
  <si>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</si>
  <si>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</si>
  <si>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</si>
  <si>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</si>
  <si>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</si>
  <si>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</si>
  <si>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</si>
  <si>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</si>
  <si>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</si>
  <si>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</si>
  <si>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</si>
  <si>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</si>
  <si>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</si>
  <si>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</si>
  <si>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</si>
  <si>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</si>
  <si>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</si>
  <si>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</si>
  <si>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</si>
  <si>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</si>
  <si>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</si>
  <si>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</si>
  <si>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</si>
  <si>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</si>
  <si>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</si>
  <si>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</si>
  <si>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</si>
  <si>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</si>
  <si>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</si>
  <si>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</si>
  <si>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</si>
  <si>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</si>
  <si>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</si>
  <si>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</si>
  <si>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</si>
  <si>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</si>
  <si>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</si>
  <si>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</si>
  <si>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</si>
  <si>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</si>
  <si>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</si>
  <si>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</si>
  <si>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</si>
  <si>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</si>
  <si>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</si>
  <si>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</si>
  <si>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</si>
  <si>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</si>
  <si>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</si>
  <si>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</si>
  <si>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</si>
  <si>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</si>
  <si>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</si>
  <si>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</si>
  <si>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</si>
  <si>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</si>
  <si>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</si>
  <si>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</si>
  <si>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</si>
  <si>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</si>
  <si>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</si>
  <si>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</si>
  <si>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</si>
  <si>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</si>
  <si>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</si>
  <si>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</si>
  <si>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</si>
  <si>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</si>
  <si>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</si>
  <si>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</si>
  <si>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</si>
  <si>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</si>
  <si>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</si>
  <si>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</si>
  <si>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</si>
  <si>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</si>
  <si>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</si>
  <si>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</si>
  <si>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</si>
  <si>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</si>
  <si>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</si>
  <si>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</si>
  <si>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</si>
  <si>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</si>
  <si>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</si>
  <si>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</si>
  <si>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</si>
  <si>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</si>
  <si>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</si>
  <si>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</si>
  <si>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</si>
  <si>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</si>
  <si>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</si>
  <si>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</si>
  <si>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</si>
  <si>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</si>
  <si>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</si>
  <si>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</si>
  <si>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</si>
  <si>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</si>
  <si>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</si>
  <si>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</si>
  <si>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</si>
  <si>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</si>
  <si>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</si>
  <si>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</si>
  <si>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</si>
  <si>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</si>
  <si>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</si>
  <si>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</si>
  <si>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</si>
  <si>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</si>
  <si>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</si>
  <si>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</si>
  <si>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</si>
  <si>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</si>
  <si>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</si>
  <si>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</si>
  <si>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</si>
  <si>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</si>
  <si>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</si>
  <si>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</si>
  <si>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</si>
  <si>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</si>
  <si>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</si>
  <si>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</si>
  <si>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</si>
  <si>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</si>
  <si>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</si>
  <si>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</si>
  <si>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</si>
  <si>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</si>
  <si>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</si>
  <si>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</si>
  <si>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</si>
  <si>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</si>
  <si>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</si>
  <si>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</si>
  <si>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</si>
  <si>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</si>
  <si>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</si>
  <si>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</si>
  <si>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</si>
  <si>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</si>
  <si>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</si>
  <si>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</si>
  <si>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</si>
  <si>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</si>
  <si>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</si>
  <si>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</si>
  <si>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</si>
  <si>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</si>
  <si>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</si>
  <si>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</si>
  <si>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</si>
  <si>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</si>
  <si>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</si>
  <si>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</si>
  <si>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</si>
  <si>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</si>
  <si>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</si>
  <si>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</si>
  <si>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</si>
  <si>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</si>
  <si>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</si>
  <si>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</si>
  <si>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</si>
  <si>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</si>
  <si>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</si>
  <si>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</si>
  <si>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</si>
  <si>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</si>
  <si>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</si>
  <si>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</si>
  <si>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</si>
  <si>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</si>
  <si>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</si>
  <si>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</si>
  <si>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</si>
  <si>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</si>
  <si>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</si>
  <si>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</si>
  <si>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</si>
  <si>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</si>
  <si>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</si>
  <si>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</si>
  <si>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</si>
  <si>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</si>
  <si>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</si>
  <si>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</si>
  <si>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</si>
  <si>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</si>
  <si>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</si>
  <si>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</si>
  <si>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</si>
  <si>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</si>
  <si>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</si>
  <si>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</si>
  <si>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</si>
  <si>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</si>
  <si>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</si>
  <si>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</si>
  <si>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</si>
  <si>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</si>
  <si>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</si>
  <si>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</si>
  <si>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</si>
  <si>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</si>
  <si>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</si>
  <si>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</si>
  <si>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</si>
  <si>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</si>
  <si>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</si>
  <si>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</si>
  <si>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</si>
  <si>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</si>
  <si>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</si>
  <si>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</si>
  <si>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</si>
  <si>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</si>
  <si>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</si>
  <si>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</si>
  <si>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</si>
  <si>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</si>
  <si>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</si>
  <si>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</si>
  <si>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</si>
  <si>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</si>
  <si>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</si>
  <si>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</si>
  <si>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</si>
  <si>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</si>
  <si>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</si>
  <si>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</si>
  <si>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</si>
  <si>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</si>
  <si>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</si>
  <si>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</si>
  <si>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</si>
  <si>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</si>
  <si>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</si>
  <si>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</si>
  <si>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</si>
  <si>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</si>
  <si>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</si>
  <si>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</si>
  <si>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</si>
  <si>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</si>
  <si>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</si>
  <si>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</si>
  <si>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</si>
  <si>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</si>
  <si>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</si>
  <si>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</si>
  <si>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</si>
  <si>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</si>
  <si>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</si>
  <si>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</si>
  <si>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</si>
  <si>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</si>
  <si>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</si>
  <si>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</si>
  <si>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</si>
  <si>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</si>
  <si>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</si>
  <si>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</si>
  <si>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</si>
  <si>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</si>
  <si>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</si>
  <si>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</si>
  <si>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</si>
  <si>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</si>
  <si>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</si>
  <si>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</si>
  <si>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</si>
  <si>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</si>
  <si>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</si>
  <si>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</si>
  <si>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</si>
  <si>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</si>
  <si>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</si>
  <si>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</si>
  <si>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</si>
  <si>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</si>
  <si>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</si>
  <si>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</si>
  <si>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</si>
  <si>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</si>
  <si>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</si>
  <si>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</si>
  <si>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</si>
  <si>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</si>
  <si>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</si>
  <si>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</si>
  <si>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</si>
  <si>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</si>
  <si>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</si>
  <si>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</si>
  <si>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</si>
  <si>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</si>
  <si>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</si>
  <si>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</si>
  <si>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</si>
  <si>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</si>
  <si>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</si>
  <si>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</si>
  <si>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</si>
  <si>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</si>
  <si>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</si>
  <si>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</si>
  <si>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</si>
  <si>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</si>
  <si>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</si>
  <si>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</si>
  <si>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</si>
  <si>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</si>
  <si>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</si>
  <si>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</si>
  <si>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</si>
  <si>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</si>
  <si>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</si>
  <si>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</si>
  <si>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</si>
  <si>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</si>
  <si>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</si>
  <si>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</si>
  <si>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</si>
  <si>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</si>
  <si>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</si>
  <si>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</si>
  <si>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</si>
  <si>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</si>
  <si>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</si>
  <si>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</si>
  <si>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</si>
  <si>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</si>
  <si>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</si>
  <si>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</si>
  <si>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</si>
  <si>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</si>
  <si>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</si>
  <si>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</si>
  <si>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</si>
  <si>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</si>
  <si>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</si>
  <si>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</si>
  <si>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</si>
  <si>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</si>
  <si>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</si>
  <si>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</si>
  <si>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</si>
  <si>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</si>
  <si>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</si>
  <si>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</si>
  <si>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</si>
  <si>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</si>
  <si>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</si>
  <si>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</si>
  <si>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</si>
  <si>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</si>
  <si>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</si>
  <si>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</si>
  <si>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</si>
  <si>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</si>
  <si>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</si>
  <si>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</si>
  <si>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</si>
  <si>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</si>
  <si>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</si>
  <si>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</si>
  <si>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</si>
  <si>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</si>
  <si>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</si>
  <si>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</si>
  <si>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</si>
  <si>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</si>
  <si>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</si>
  <si>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</si>
  <si>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</si>
  <si>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</si>
  <si>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</si>
  <si>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</si>
  <si>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</si>
  <si>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</si>
  <si>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</si>
  <si>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</si>
  <si>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</si>
  <si>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</si>
  <si>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</si>
  <si>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</si>
  <si>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</si>
  <si>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</si>
  <si>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</si>
  <si>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</si>
  <si>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</si>
  <si>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</si>
  <si>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</si>
  <si>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</si>
  <si>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</si>
  <si>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</si>
  <si>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</si>
  <si>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</si>
  <si>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</si>
  <si>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</si>
  <si>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</si>
  <si>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</si>
  <si>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</si>
  <si>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</si>
  <si>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</si>
  <si>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</si>
  <si>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</si>
  <si>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</si>
  <si>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</si>
  <si>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</si>
  <si>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</si>
  <si>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</si>
  <si>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</si>
  <si>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</si>
  <si>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</si>
  <si>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</si>
  <si>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</si>
  <si>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</si>
  <si>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</si>
  <si>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</si>
  <si>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</si>
  <si>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</si>
  <si>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</si>
  <si>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</si>
  <si>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</si>
  <si>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</si>
  <si>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</si>
  <si>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</si>
  <si>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</si>
  <si>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</si>
  <si>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</si>
  <si>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</si>
  <si>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</si>
  <si>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</si>
  <si>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</si>
  <si>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</si>
  <si>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</si>
  <si>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</si>
  <si>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</si>
  <si>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</si>
  <si>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</si>
  <si>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</si>
  <si>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</si>
  <si>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</si>
  <si>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</si>
  <si>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</si>
  <si>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</si>
  <si>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</si>
  <si>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</si>
  <si>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</si>
  <si>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</si>
  <si>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</si>
  <si>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</si>
  <si>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</si>
  <si>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</si>
  <si>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</si>
  <si>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</si>
  <si>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</si>
  <si>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</si>
  <si>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</si>
  <si>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</si>
  <si>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</si>
  <si>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</si>
  <si>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</si>
  <si>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</si>
  <si>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</si>
  <si>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</si>
  <si>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</si>
  <si>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</si>
  <si>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</si>
  <si>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</si>
  <si>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</si>
  <si>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</si>
  <si>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</si>
  <si>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</si>
  <si>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</si>
  <si>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</si>
  <si>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</si>
  <si>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</si>
  <si>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</si>
  <si>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</si>
  <si>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</si>
  <si>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</si>
  <si>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</si>
  <si>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</si>
  <si>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</si>
  <si>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</si>
  <si>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</si>
  <si>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</si>
  <si>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</si>
  <si>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</si>
  <si>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</si>
  <si>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</si>
  <si>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</si>
  <si>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</si>
  <si>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</si>
  <si>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</si>
  <si>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</si>
  <si>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</si>
  <si>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</si>
  <si>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</si>
  <si>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</si>
  <si>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</si>
  <si>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</si>
  <si>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</si>
  <si>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</si>
  <si>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</si>
  <si>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</si>
  <si>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</si>
  <si>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</si>
  <si>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</si>
  <si>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</si>
  <si>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</si>
  <si>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</si>
  <si>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</si>
  <si>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</si>
  <si>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</si>
  <si>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</si>
  <si>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</si>
  <si>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</si>
  <si>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</si>
  <si>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</si>
  <si>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</si>
  <si>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</si>
  <si>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</si>
  <si>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</si>
  <si>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</si>
  <si>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</si>
  <si>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</si>
  <si>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</si>
  <si>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</si>
  <si>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</si>
  <si>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</si>
  <si>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</si>
  <si>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</si>
  <si>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</si>
  <si>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</si>
  <si>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</si>
  <si>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</si>
  <si>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</si>
  <si>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</si>
  <si>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</si>
  <si>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</si>
  <si>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</si>
  <si>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</si>
  <si>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</si>
  <si>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</si>
  <si>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</si>
  <si>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</si>
  <si>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</si>
  <si>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</si>
  <si>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</si>
  <si>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</si>
  <si>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</si>
  <si>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</si>
  <si>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</si>
  <si>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</si>
  <si>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</si>
  <si>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</si>
  <si>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</si>
  <si>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</si>
  <si>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</si>
  <si>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</si>
  <si>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</si>
  <si>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</si>
  <si>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</si>
  <si>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</si>
  <si>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</si>
  <si>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</si>
  <si>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</si>
  <si>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</si>
  <si>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</si>
  <si>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</si>
  <si>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</si>
  <si>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</si>
  <si>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</si>
  <si>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</si>
  <si>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</si>
  <si>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</si>
  <si>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</si>
  <si>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</si>
  <si>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</si>
  <si>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</si>
  <si>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</si>
  <si>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</si>
  <si>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</si>
  <si>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</si>
  <si>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</si>
  <si>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</si>
  <si>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</si>
  <si>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</si>
  <si>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</si>
  <si>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</si>
  <si>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</si>
  <si>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</si>
  <si>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</si>
  <si>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</si>
  <si>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</si>
  <si>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</si>
  <si>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</si>
  <si>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</si>
  <si>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</si>
  <si>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</si>
  <si>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</si>
  <si>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</si>
  <si>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</si>
  <si>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</si>
  <si>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</si>
  <si>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</si>
  <si>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</si>
  <si>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</si>
  <si>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</si>
  <si>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</si>
  <si>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</si>
  <si>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</si>
  <si>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</si>
  <si>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</si>
  <si>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</si>
  <si>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</si>
  <si>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</si>
  <si>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</si>
  <si>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</si>
  <si>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</si>
  <si>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</si>
  <si>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</si>
  <si>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</si>
  <si>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</si>
  <si>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</si>
  <si>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</si>
  <si>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</si>
  <si>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</si>
  <si>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</si>
  <si>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</si>
  <si>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</si>
  <si>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</si>
  <si>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</si>
  <si>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</si>
  <si>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</si>
  <si>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</si>
  <si>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</si>
  <si>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</si>
  <si>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</si>
  <si>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</si>
  <si>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</si>
  <si>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</si>
  <si>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</si>
  <si>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</si>
  <si>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</si>
  <si>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</si>
  <si>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</si>
  <si>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</si>
  <si>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</si>
  <si>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</si>
  <si>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</si>
  <si>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</si>
  <si>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</si>
  <si>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</si>
  <si>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</si>
  <si>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</si>
  <si>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</si>
  <si>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</si>
  <si>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</si>
  <si>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</si>
  <si>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</si>
  <si>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</si>
  <si>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</si>
  <si>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</si>
  <si>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</si>
  <si>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</si>
  <si>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</si>
  <si>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</si>
  <si>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</si>
  <si>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</si>
  <si>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</si>
  <si>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</si>
  <si>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</si>
  <si>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</si>
  <si>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</si>
  <si>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</si>
  <si>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</si>
  <si>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</si>
  <si>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</si>
  <si>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</si>
  <si>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</si>
  <si>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</si>
  <si>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</si>
  <si>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</si>
  <si>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</si>
  <si>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</si>
  <si>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</si>
  <si>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</si>
  <si>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</si>
  <si>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</si>
  <si>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</si>
  <si>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</si>
  <si>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</si>
  <si>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</si>
  <si>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</si>
  <si>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</si>
  <si>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</si>
  <si>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</si>
  <si>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</si>
  <si>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</si>
  <si>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</si>
  <si>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</si>
  <si>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</si>
  <si>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</si>
  <si>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</si>
  <si>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</si>
  <si>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</si>
  <si>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</si>
  <si>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</si>
  <si>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</si>
  <si>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</si>
  <si>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</si>
  <si>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</si>
  <si>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</si>
  <si>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</si>
  <si>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</si>
  <si>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</si>
  <si>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</si>
  <si>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</si>
  <si>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</si>
  <si>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</si>
  <si>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</si>
  <si>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</si>
  <si>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</si>
  <si>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</si>
  <si>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</si>
  <si>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</si>
  <si>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</si>
  <si>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</si>
  <si>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</si>
  <si>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</si>
  <si>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</si>
  <si>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</si>
  <si>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</si>
  <si>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</si>
  <si>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</si>
  <si>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</si>
  <si>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</si>
  <si>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</si>
  <si>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</si>
  <si>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</si>
  <si>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</si>
  <si>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</si>
  <si>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</si>
  <si>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</si>
  <si>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</si>
  <si>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</si>
  <si>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</si>
  <si>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</si>
  <si>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</si>
  <si>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</si>
  <si>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</si>
  <si>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</si>
  <si>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</si>
  <si>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</si>
  <si>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</si>
  <si>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</si>
  <si>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</si>
  <si>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</si>
  <si>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</si>
  <si>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</si>
  <si>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</si>
  <si>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</si>
  <si>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</si>
  <si>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</si>
  <si>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</si>
  <si>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</si>
  <si>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</si>
  <si>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</si>
  <si>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</si>
  <si>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</si>
  <si>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</si>
  <si>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</si>
  <si>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</si>
  <si>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</si>
  <si>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</si>
  <si>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</si>
  <si>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</si>
  <si>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</si>
  <si>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</si>
  <si>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</si>
  <si>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</si>
  <si>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</si>
  <si>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</si>
  <si>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</si>
  <si>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</si>
  <si>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</si>
  <si>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</si>
  <si>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</si>
  <si>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</si>
  <si>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</si>
  <si>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</si>
  <si>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</si>
  <si>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</si>
  <si>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</si>
  <si>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</si>
  <si>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</si>
  <si>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</si>
  <si>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</si>
  <si>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</si>
  <si>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</si>
  <si>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</si>
  <si>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</si>
  <si>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</si>
  <si>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</si>
  <si>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</si>
  <si>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</si>
  <si>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</si>
  <si>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</si>
  <si>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</si>
  <si>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</si>
  <si>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</si>
  <si>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</si>
  <si>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</si>
  <si>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</si>
  <si>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</si>
  <si>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</si>
  <si>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</si>
  <si>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</si>
  <si>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</si>
  <si>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</si>
  <si>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</si>
  <si>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</si>
  <si>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</si>
  <si>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</si>
  <si>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</si>
  <si>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</si>
  <si>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</si>
  <si>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</si>
  <si>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</si>
  <si>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</si>
  <si>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</si>
  <si>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</si>
  <si>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</si>
  <si>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</si>
  <si>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</si>
  <si>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</si>
  <si>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</si>
  <si>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</si>
  <si>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</si>
  <si>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</si>
  <si>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</si>
  <si>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</si>
  <si>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</si>
  <si>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</si>
  <si>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</si>
  <si>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</si>
  <si>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</si>
  <si>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</si>
  <si>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</si>
  <si>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</si>
  <si>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</si>
  <si>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</si>
  <si>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</si>
  <si>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</si>
  <si>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</si>
  <si>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</si>
  <si>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</si>
  <si>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</si>
  <si>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</si>
  <si>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</si>
  <si>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</si>
  <si>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</si>
  <si>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</si>
  <si>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</si>
  <si>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</si>
  <si>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</si>
  <si>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</si>
  <si>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</si>
  <si>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</si>
  <si>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</si>
  <si>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</si>
  <si>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</si>
  <si>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</si>
  <si>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</si>
  <si>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</si>
  <si>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</si>
  <si>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</si>
  <si>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</si>
  <si>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</si>
  <si>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</si>
  <si>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</si>
  <si>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</si>
  <si>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</si>
  <si>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</si>
  <si>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</si>
  <si>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</si>
  <si>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</si>
  <si>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</si>
  <si>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</si>
  <si>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</si>
  <si>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</si>
  <si>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</si>
  <si>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</si>
  <si>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</si>
  <si>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</si>
  <si>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</si>
  <si>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</si>
  <si>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</si>
  <si>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</si>
  <si>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</si>
  <si>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</si>
  <si>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</si>
  <si>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</si>
  <si>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</si>
  <si>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</si>
  <si>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</si>
  <si>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</si>
  <si>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</si>
  <si>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</si>
  <si>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</si>
  <si>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</si>
  <si>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</si>
  <si>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</si>
  <si>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</si>
  <si>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</si>
  <si>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</si>
  <si>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</si>
  <si>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</si>
  <si>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</si>
  <si>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</si>
  <si>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</si>
  <si>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</si>
  <si>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</si>
  <si>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</si>
  <si>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</si>
  <si>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</si>
  <si>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</si>
  <si>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</si>
  <si>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</si>
  <si>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</si>
  <si>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</si>
  <si>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</si>
  <si>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</si>
  <si>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</si>
  <si>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</si>
  <si>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</si>
  <si>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</si>
  <si>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</si>
  <si>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</si>
  <si>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</si>
  <si>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</si>
  <si>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</si>
  <si>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</si>
  <si>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</si>
  <si>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</si>
  <si>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</si>
  <si>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</si>
  <si>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</si>
  <si>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</si>
  <si>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</si>
  <si>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</si>
  <si>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</si>
  <si>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</si>
  <si>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</si>
  <si>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</si>
  <si>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</si>
  <si>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</si>
  <si>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</si>
  <si>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</si>
  <si>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</si>
  <si>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</si>
  <si>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</si>
  <si>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</si>
  <si>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</si>
  <si>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</si>
  <si>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</si>
  <si>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</si>
  <si>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</si>
  <si>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</si>
  <si>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</si>
  <si>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</si>
  <si>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</si>
  <si>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</si>
  <si>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</si>
  <si>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</si>
  <si>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</si>
  <si>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</si>
  <si>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</si>
  <si>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</si>
  <si>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</si>
  <si>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</si>
  <si>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</si>
  <si>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</si>
  <si>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</si>
  <si>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</si>
  <si>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</si>
  <si>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</si>
  <si>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</si>
  <si>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</si>
  <si>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</si>
  <si>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</si>
  <si>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</si>
  <si>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</si>
  <si>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</si>
  <si>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</si>
  <si>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</si>
  <si>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</si>
  <si>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</si>
  <si>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</si>
  <si>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</si>
  <si>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</si>
  <si>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</si>
  <si>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</si>
  <si>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</si>
  <si>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</si>
  <si>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</si>
  <si>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</si>
  <si>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</si>
  <si>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</si>
  <si>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</si>
  <si>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</si>
  <si>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</si>
  <si>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</si>
  <si>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</si>
  <si>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</si>
  <si>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</si>
  <si>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</si>
  <si>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</si>
  <si>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</si>
  <si>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</si>
  <si>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</si>
  <si>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</si>
  <si>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</si>
  <si>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</si>
  <si>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</si>
  <si>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</si>
  <si>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</si>
  <si>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</si>
  <si>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</si>
  <si>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</si>
  <si>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</si>
  <si>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</si>
  <si>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</si>
  <si>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</si>
  <si>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</si>
  <si>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</si>
  <si>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</si>
  <si>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</si>
  <si>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</si>
  <si>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</si>
  <si>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</si>
  <si>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</si>
  <si>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</si>
  <si>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</si>
  <si>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</si>
  <si>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</si>
  <si>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</si>
  <si>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</si>
  <si>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</si>
  <si>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</si>
  <si>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</si>
  <si>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</si>
  <si>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</si>
  <si>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</si>
  <si>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</si>
  <si>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</si>
  <si>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</si>
  <si>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</si>
  <si>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</si>
  <si>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</si>
  <si>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</si>
  <si>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</si>
  <si>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</si>
  <si>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</si>
  <si>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</si>
  <si>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</si>
  <si>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</si>
  <si>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</si>
  <si>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</si>
  <si>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</si>
  <si>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</si>
  <si>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</si>
  <si>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</si>
  <si>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</si>
  <si>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</si>
  <si>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</si>
  <si>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</si>
  <si>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</si>
  <si>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</si>
  <si>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</si>
  <si>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</si>
  <si>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</si>
  <si>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</si>
  <si>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</si>
  <si>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</si>
  <si>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</si>
  <si>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</si>
  <si>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</si>
  <si>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</si>
  <si>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</si>
  <si>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</si>
  <si>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</si>
  <si>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</si>
  <si>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</si>
  <si>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</si>
  <si>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</si>
  <si>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</si>
  <si>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</si>
  <si>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</si>
  <si>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</si>
  <si>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</si>
  <si>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</si>
  <si>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</si>
  <si>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</si>
  <si>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</si>
  <si>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</si>
  <si>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</si>
  <si>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</si>
  <si>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</si>
  <si>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</si>
  <si>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</si>
  <si>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</si>
  <si>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</si>
  <si>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</si>
  <si>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</si>
  <si>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</si>
  <si>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</si>
  <si>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</si>
  <si>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</si>
  <si>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</si>
  <si>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</si>
  <si>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</si>
  <si>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</si>
  <si>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</si>
  <si>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</si>
  <si>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</si>
  <si>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</si>
  <si>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</si>
  <si>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</si>
  <si>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</si>
  <si>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</si>
  <si>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</si>
  <si>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</si>
  <si>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</si>
  <si>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</si>
  <si>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</si>
  <si>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</si>
  <si>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</si>
  <si>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</si>
  <si>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</si>
  <si>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</si>
  <si>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</si>
  <si>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</si>
  <si>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</si>
  <si>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</si>
  <si>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</si>
  <si>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</si>
  <si>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</si>
  <si>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</si>
  <si>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</si>
  <si>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</si>
  <si>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</si>
  <si>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</si>
  <si>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</si>
  <si>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</si>
  <si>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</si>
  <si>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</si>
  <si>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</si>
  <si>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</si>
  <si>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</si>
  <si>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</si>
  <si>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</si>
  <si>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</si>
  <si>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</si>
  <si>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</si>
  <si>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</si>
  <si>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</si>
  <si>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</si>
  <si>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</si>
  <si>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</si>
  <si>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</si>
  <si>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</si>
  <si>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</si>
  <si>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</si>
  <si>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</si>
  <si>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</si>
  <si>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</si>
  <si>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</si>
  <si>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</si>
  <si>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</si>
  <si>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</si>
  <si>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</si>
  <si>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</si>
  <si>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</si>
  <si>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</si>
  <si>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</si>
  <si>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</si>
  <si>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</si>
  <si>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</si>
  <si>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</si>
  <si>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</si>
  <si>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</si>
  <si>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</si>
  <si>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</si>
  <si>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</si>
  <si>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</si>
  <si>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</si>
  <si>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</si>
  <si>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</si>
  <si>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</si>
  <si>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</si>
  <si>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</si>
  <si>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</si>
  <si>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</si>
  <si>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</si>
  <si>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</si>
  <si>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</si>
  <si>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</si>
  <si>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</si>
  <si>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</si>
  <si>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</si>
  <si>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</si>
  <si>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</si>
  <si>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</si>
  <si>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</si>
  <si>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</si>
  <si>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</si>
  <si>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</si>
  <si>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</si>
  <si>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</si>
  <si>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</si>
  <si>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</si>
  <si>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</si>
  <si>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</si>
  <si>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</si>
  <si>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</si>
  <si>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</si>
  <si>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</si>
  <si>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</si>
  <si>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</si>
  <si>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</si>
  <si>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</si>
  <si>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</si>
  <si>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</si>
  <si>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</si>
  <si>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</si>
  <si>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</si>
  <si>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</si>
  <si>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</si>
  <si>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</si>
  <si>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</si>
  <si>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</si>
  <si>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</si>
  <si>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</si>
  <si>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</si>
  <si>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</si>
  <si>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</si>
  <si>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</si>
  <si>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</si>
  <si>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</si>
  <si>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</si>
  <si>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</si>
  <si>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</si>
  <si>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</si>
  <si>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</si>
  <si>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</si>
  <si>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</si>
  <si>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</si>
  <si>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</si>
  <si>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</si>
  <si>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</si>
  <si>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</si>
  <si>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</si>
  <si>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</si>
  <si>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</si>
  <si>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</si>
  <si>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</si>
  <si>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</si>
  <si>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</si>
  <si>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</si>
  <si>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</si>
  <si>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</si>
  <si>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</si>
  <si>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</si>
  <si>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</si>
  <si>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</si>
  <si>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</si>
  <si>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</si>
  <si>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</si>
  <si>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</si>
  <si>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</si>
  <si>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</si>
  <si>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</si>
  <si>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</si>
  <si>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</si>
  <si>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</si>
  <si>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</si>
  <si>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</si>
  <si>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</si>
  <si>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</si>
  <si>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</si>
  <si>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</si>
  <si>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</si>
  <si>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</si>
  <si>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</si>
  <si>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</si>
  <si>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</si>
  <si>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</si>
  <si>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</si>
  <si>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</si>
  <si>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</si>
  <si>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</si>
  <si>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</si>
  <si>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</si>
  <si>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</si>
  <si>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</si>
  <si>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</si>
  <si>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</si>
  <si>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</si>
  <si>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</si>
  <si>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</si>
  <si>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</si>
  <si>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</si>
  <si>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</si>
  <si>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</si>
  <si>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</si>
  <si>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</si>
  <si>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</si>
  <si>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</si>
  <si>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</si>
  <si>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</si>
  <si>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</si>
  <si>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</si>
  <si>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</si>
  <si>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</si>
  <si>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</si>
  <si>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</si>
  <si>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</si>
  <si>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</si>
  <si>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</si>
  <si>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</si>
  <si>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</si>
  <si>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</si>
  <si>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</si>
  <si>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</si>
  <si>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</si>
  <si>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</si>
  <si>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</si>
  <si>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</si>
  <si>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</si>
  <si>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</si>
  <si>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</si>
  <si>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</si>
  <si>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</si>
  <si>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</si>
  <si>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</si>
  <si>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</si>
  <si>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</si>
  <si>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</si>
  <si>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</si>
  <si>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</si>
  <si>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</si>
  <si>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</si>
  <si>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</si>
  <si>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</si>
  <si>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</si>
  <si>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</si>
  <si>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</si>
  <si>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</si>
  <si>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</si>
  <si>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</si>
  <si>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</si>
  <si>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</si>
  <si>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</si>
  <si>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</si>
  <si>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</si>
  <si>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</si>
  <si>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</si>
  <si>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</si>
  <si>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</si>
  <si>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</si>
  <si>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</si>
  <si>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</si>
  <si>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</si>
  <si>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</si>
  <si>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</si>
  <si>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</si>
  <si>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</si>
  <si>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</si>
  <si>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</si>
  <si>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</si>
  <si>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</si>
  <si>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</si>
  <si>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</si>
  <si>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</si>
  <si>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</si>
  <si>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</si>
  <si>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</si>
  <si>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</si>
  <si>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</si>
  <si>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</si>
  <si>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</si>
  <si>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</si>
  <si>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</si>
  <si>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</si>
  <si>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</si>
  <si>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</si>
  <si>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</si>
  <si>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</si>
  <si>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</si>
  <si>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</si>
  <si>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</si>
  <si>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</si>
  <si>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</si>
  <si>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</si>
  <si>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</si>
  <si>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</si>
  <si>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</si>
  <si>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</si>
  <si>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</si>
  <si>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</si>
  <si>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</si>
  <si>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</si>
  <si>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</si>
  <si>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</si>
  <si>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</si>
  <si>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</si>
  <si>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</si>
  <si>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</si>
  <si>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</si>
  <si>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</si>
  <si>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</si>
  <si>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</si>
  <si>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</si>
  <si>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</si>
  <si>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</si>
  <si>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</si>
  <si>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</si>
  <si>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</si>
  <si>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</si>
  <si>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</si>
  <si>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</si>
  <si>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</si>
  <si>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</si>
  <si>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</si>
  <si>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</si>
  <si>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</si>
  <si>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</si>
  <si>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</si>
  <si>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</si>
  <si>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</si>
  <si>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</si>
  <si>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</si>
  <si>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</si>
  <si>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</si>
  <si>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</si>
  <si>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</si>
  <si>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</si>
  <si>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</si>
  <si>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</si>
  <si>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</si>
  <si>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</si>
  <si>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</si>
  <si>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</si>
  <si>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</si>
  <si>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</si>
  <si>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</si>
  <si>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</si>
  <si>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</si>
  <si>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</si>
  <si>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</si>
  <si>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</si>
  <si>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</si>
  <si>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</si>
  <si>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</si>
  <si>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</si>
  <si>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</si>
  <si>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</si>
  <si>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</si>
  <si>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</si>
  <si>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</si>
  <si>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</si>
  <si>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</si>
  <si>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</si>
  <si>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</si>
  <si>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</si>
  <si>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</si>
  <si>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</si>
  <si>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</si>
  <si>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</si>
  <si>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</si>
  <si>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</si>
  <si>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</si>
  <si>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</si>
  <si>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</si>
  <si>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</si>
  <si>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</si>
  <si>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</si>
  <si>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</si>
  <si>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</si>
  <si>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</si>
  <si>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</si>
  <si>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</si>
  <si>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</si>
  <si>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</si>
  <si>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</si>
  <si>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</si>
  <si>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</si>
  <si>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</si>
  <si>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</si>
  <si>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</si>
  <si>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</si>
  <si>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</si>
  <si>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</si>
  <si>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</si>
  <si>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</si>
  <si>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</si>
  <si>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</si>
  <si>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</si>
  <si>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</si>
  <si>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</si>
  <si>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</si>
  <si>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</si>
  <si>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</si>
  <si>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</si>
  <si>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</si>
  <si>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</si>
  <si>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</si>
  <si>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</si>
  <si>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</si>
  <si>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</si>
  <si>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</si>
  <si>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</si>
  <si>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</si>
  <si>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</si>
  <si>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</si>
  <si>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</si>
  <si>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</si>
  <si>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</si>
  <si>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</si>
  <si>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</si>
  <si>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</si>
  <si>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</si>
  <si>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</si>
  <si>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</si>
  <si>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</si>
  <si>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</si>
  <si>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</si>
  <si>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</si>
  <si>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</si>
  <si>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</si>
  <si>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</si>
  <si>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</si>
  <si>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</si>
  <si>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</si>
  <si>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</si>
  <si>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</si>
  <si>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</si>
  <si>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</si>
  <si>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</si>
  <si>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</si>
  <si>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</si>
  <si>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</si>
  <si>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</si>
  <si>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</si>
  <si>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</si>
  <si>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</si>
  <si>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</si>
  <si>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</si>
  <si>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</si>
  <si>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</si>
  <si>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</si>
  <si>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</si>
  <si>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</si>
  <si>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</si>
  <si>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</si>
  <si>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</si>
  <si>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</si>
  <si>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</si>
  <si>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</si>
  <si>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</si>
  <si>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</si>
  <si>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</si>
  <si>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</si>
  <si>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</si>
  <si>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</si>
  <si>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</si>
  <si>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</si>
  <si>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</si>
  <si>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</si>
  <si>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</si>
  <si>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</si>
  <si>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</si>
  <si>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</si>
  <si>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</si>
  <si>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</si>
  <si>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</si>
  <si>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</si>
  <si>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</si>
  <si>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</si>
  <si>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</si>
  <si>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</si>
  <si>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</si>
  <si>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</si>
  <si>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</si>
  <si>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</si>
  <si>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</si>
  <si>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</si>
  <si>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</si>
  <si>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</si>
  <si>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</si>
  <si>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</si>
  <si>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</si>
  <si>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</si>
  <si>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</si>
  <si>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</si>
  <si>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</si>
  <si>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</si>
  <si>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</si>
  <si>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</si>
  <si>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</si>
  <si>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</si>
  <si>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</si>
  <si>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</si>
  <si>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</si>
  <si>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</si>
  <si>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</si>
  <si>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</si>
  <si>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</si>
  <si>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</si>
  <si>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</si>
  <si>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</si>
  <si>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</si>
  <si>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</si>
  <si>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</si>
  <si>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</si>
  <si>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</si>
  <si>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</si>
  <si>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</si>
  <si>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</si>
  <si>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</si>
  <si>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</si>
  <si>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</si>
  <si>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</si>
  <si>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</si>
  <si>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</si>
  <si>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</si>
  <si>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</si>
  <si>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</si>
  <si>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</si>
  <si>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</si>
  <si>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</si>
  <si>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</si>
  <si>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</si>
  <si>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</si>
  <si>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</si>
  <si>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</si>
  <si>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</si>
  <si>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</si>
  <si>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</si>
  <si>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</si>
  <si>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</si>
  <si>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</si>
  <si>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</si>
  <si>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</si>
  <si>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</si>
  <si>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</si>
  <si>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</si>
  <si>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</si>
  <si>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</si>
  <si>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</si>
  <si>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</si>
  <si>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</si>
  <si>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</si>
  <si>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</si>
  <si>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</si>
  <si>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</si>
  <si>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</si>
  <si>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</si>
  <si>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</si>
  <si>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</si>
  <si>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</si>
  <si>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</si>
  <si>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</si>
  <si>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</si>
  <si>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</si>
  <si>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</si>
  <si>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</si>
  <si>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</si>
  <si>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</si>
  <si>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</si>
  <si>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</si>
  <si>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</si>
  <si>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</si>
  <si>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</si>
  <si>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</si>
  <si>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</si>
  <si>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</si>
  <si>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</si>
  <si>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</si>
  <si>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</si>
  <si>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</si>
  <si>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</si>
  <si>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</si>
  <si>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</si>
  <si>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</si>
  <si>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</si>
  <si>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</si>
  <si>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</si>
  <si>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</si>
  <si>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</si>
  <si>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</si>
  <si>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</si>
  <si>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</si>
  <si>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</si>
  <si>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</si>
  <si>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</si>
  <si>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</si>
  <si>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</si>
  <si>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</si>
  <si>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</si>
  <si>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</si>
  <si>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</si>
  <si>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</si>
  <si>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</si>
  <si>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</si>
  <si>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</si>
  <si>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</si>
  <si>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</si>
  <si>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</si>
  <si>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</si>
  <si>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</si>
  <si>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</si>
  <si>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</si>
  <si>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</si>
  <si>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</si>
  <si>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</si>
  <si>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</si>
  <si>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</si>
  <si>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</si>
  <si>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</si>
  <si>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</si>
  <si>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</si>
  <si>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</si>
  <si>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</si>
  <si>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</si>
  <si>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</si>
  <si>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</si>
  <si>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</si>
  <si>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</si>
  <si>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</si>
  <si>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</si>
  <si>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</si>
  <si>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</si>
  <si>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</si>
  <si>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</si>
  <si>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</si>
  <si>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</si>
  <si>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</si>
  <si>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</si>
  <si>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</si>
  <si>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</si>
  <si>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</si>
  <si>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</si>
  <si>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</si>
  <si>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</si>
  <si>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</si>
  <si>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</si>
  <si>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</si>
  <si>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</si>
  <si>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</si>
  <si>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</si>
  <si>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</si>
  <si>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</si>
  <si>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</si>
  <si>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</si>
  <si>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</si>
  <si>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</si>
  <si>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</si>
  <si>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</si>
  <si>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</si>
  <si>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</si>
  <si>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</si>
  <si>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</si>
  <si>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</si>
  <si>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</si>
  <si>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</si>
  <si>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</si>
  <si>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</si>
  <si>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</si>
  <si>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</si>
  <si>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</si>
  <si>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</si>
  <si>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</si>
  <si>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</si>
  <si>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</si>
  <si>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</si>
  <si>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</si>
  <si>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</si>
  <si>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</si>
  <si>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</si>
  <si>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</si>
  <si>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</si>
  <si>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</si>
  <si>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</si>
  <si>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</si>
  <si>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</si>
  <si>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</si>
  <si>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</si>
  <si>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</si>
  <si>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</si>
  <si>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</si>
  <si>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</si>
  <si>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</si>
  <si>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</si>
  <si>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</si>
  <si>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</si>
  <si>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</si>
  <si>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</si>
  <si>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</si>
  <si>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</si>
  <si>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</si>
  <si>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</si>
  <si>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</si>
  <si>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</si>
  <si>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</si>
  <si>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</si>
  <si>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</si>
  <si>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</si>
  <si>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</si>
  <si>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</si>
  <si>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</si>
  <si>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</si>
  <si>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</si>
  <si>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</si>
  <si>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</si>
  <si>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</si>
  <si>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</si>
  <si>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</si>
  <si>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</si>
  <si>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</si>
  <si>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</si>
  <si>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</si>
  <si>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</si>
  <si>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</si>
  <si>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</si>
  <si>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</si>
  <si>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</si>
  <si>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</si>
  <si>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</si>
  <si>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</si>
  <si>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</si>
  <si>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</si>
  <si>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</si>
  <si>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</si>
  <si>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</si>
  <si>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</si>
  <si>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</si>
  <si>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</si>
  <si>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</si>
  <si>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</si>
  <si>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</si>
  <si>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</si>
  <si>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</si>
  <si>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</si>
  <si>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</si>
  <si>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</si>
  <si>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</si>
  <si>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</si>
  <si>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</si>
  <si>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</si>
  <si>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</si>
  <si>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</si>
  <si>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</si>
  <si>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</si>
  <si>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</si>
  <si>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</si>
  <si>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</si>
  <si>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</si>
  <si>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</si>
  <si>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</si>
  <si>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</si>
  <si>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</si>
  <si>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</si>
  <si>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</si>
  <si>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</si>
  <si>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</si>
  <si>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</si>
  <si>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</si>
  <si>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</si>
  <si>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</si>
  <si>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</si>
  <si>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</si>
  <si>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</si>
  <si>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</si>
  <si>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</si>
  <si>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</si>
  <si>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</si>
  <si>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</si>
  <si>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</si>
  <si>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</si>
  <si>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</si>
  <si>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</si>
  <si>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</si>
  <si>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</si>
  <si>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</si>
  <si>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</si>
  <si>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</si>
  <si>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</si>
  <si>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</si>
  <si>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</si>
  <si>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</si>
  <si>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</si>
  <si>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</si>
  <si>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</si>
  <si>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</si>
  <si>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</si>
  <si>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</si>
  <si>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</si>
  <si>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</si>
  <si>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</si>
  <si>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</si>
  <si>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</si>
  <si>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</si>
  <si>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</si>
  <si>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</si>
  <si>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</si>
  <si>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</si>
  <si>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</si>
  <si>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</si>
  <si>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</si>
  <si>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</si>
  <si>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</si>
  <si>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</si>
  <si>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</si>
  <si>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</si>
  <si>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</si>
  <si>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</si>
  <si>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</si>
  <si>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</si>
  <si>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</si>
  <si>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</si>
  <si>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</si>
  <si>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</si>
  <si>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</si>
  <si>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</si>
  <si>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</si>
  <si>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</si>
  <si>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</si>
  <si>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</si>
  <si>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</si>
  <si>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</si>
  <si>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</si>
  <si>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</si>
  <si>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</si>
  <si>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</si>
  <si>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</si>
  <si>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</si>
  <si>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</si>
  <si>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</si>
  <si>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</si>
  <si>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</si>
  <si>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</si>
  <si>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</si>
  <si>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</si>
  <si>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</si>
  <si>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</si>
  <si>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</si>
  <si>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</si>
  <si>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</si>
  <si>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</si>
  <si>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</si>
  <si>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</si>
  <si>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</si>
  <si>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</si>
  <si>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</si>
  <si>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</si>
  <si>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</si>
  <si>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</si>
  <si>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</si>
  <si>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</si>
  <si>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</si>
  <si>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</si>
  <si>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</si>
  <si>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</si>
  <si>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</si>
  <si>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</si>
  <si>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</si>
  <si>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</si>
  <si>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</si>
  <si>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</si>
  <si>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</si>
  <si>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</si>
  <si>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</si>
  <si>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</si>
  <si>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</si>
  <si>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</si>
  <si>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</si>
  <si>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</si>
  <si>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</si>
  <si>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</si>
  <si>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</si>
  <si>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</si>
  <si>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</si>
  <si>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</si>
  <si>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</si>
  <si>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</si>
  <si>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</si>
  <si>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</si>
  <si>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</si>
  <si>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</si>
  <si>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</si>
  <si>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</si>
  <si>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</si>
  <si>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</si>
  <si>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</si>
  <si>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</si>
  <si>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</si>
  <si>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</si>
  <si>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</si>
  <si>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</si>
  <si>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</si>
  <si>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</si>
  <si>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</si>
  <si>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</si>
  <si>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</si>
  <si>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</si>
  <si>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</si>
  <si>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</si>
  <si>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</si>
  <si>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</si>
  <si>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</si>
  <si>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</si>
  <si>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</si>
  <si>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</si>
  <si>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</si>
  <si>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</si>
  <si>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</si>
  <si>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</si>
  <si>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</si>
  <si>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</si>
  <si>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</si>
  <si>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</si>
  <si>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</si>
  <si>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</si>
  <si>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</si>
  <si>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</si>
  <si>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</si>
  <si>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</si>
  <si>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</si>
  <si>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</si>
  <si>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</si>
  <si>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</si>
  <si>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</si>
  <si>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</si>
  <si>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</si>
  <si>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</si>
  <si>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</si>
  <si>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</si>
  <si>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</si>
  <si>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</si>
  <si>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</si>
  <si>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</si>
  <si>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</si>
  <si>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</si>
  <si>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</si>
  <si>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</si>
  <si>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</si>
  <si>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</si>
  <si>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</si>
  <si>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</si>
  <si>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</si>
  <si>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</si>
  <si>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</si>
  <si>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</si>
  <si>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</si>
  <si>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</si>
  <si>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</si>
  <si>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</si>
  <si>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</si>
  <si>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</si>
  <si>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</si>
  <si>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</si>
  <si>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</si>
  <si>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</si>
  <si>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</si>
  <si>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</si>
  <si>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</si>
  <si>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</si>
  <si>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</si>
  <si>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</si>
  <si>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</si>
  <si>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</si>
  <si>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</si>
  <si>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</si>
  <si>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</si>
  <si>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</si>
  <si>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</si>
  <si>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</si>
  <si>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</si>
  <si>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</si>
  <si>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</si>
  <si>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</si>
  <si>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</si>
  <si>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</si>
  <si>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</si>
  <si>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</si>
  <si>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</si>
  <si>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</si>
  <si>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</si>
  <si>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</si>
  <si>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</si>
  <si>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</si>
  <si>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</si>
  <si>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</si>
  <si>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</si>
  <si>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</si>
  <si>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</si>
  <si>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</si>
  <si>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</si>
  <si>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</si>
  <si>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</si>
  <si>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</si>
  <si>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</si>
  <si>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</si>
  <si>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</si>
  <si>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</si>
  <si>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</si>
  <si>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</si>
  <si>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</si>
  <si>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</si>
  <si>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</si>
  <si>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</si>
  <si>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</si>
  <si>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</si>
  <si>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</si>
  <si>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</si>
  <si>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</si>
  <si>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</si>
  <si>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</si>
  <si>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</si>
  <si>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</si>
  <si>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</si>
  <si>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</si>
  <si>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</si>
  <si>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</si>
  <si>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</si>
  <si>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</si>
  <si>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</si>
  <si>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</si>
  <si>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</si>
  <si>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</si>
  <si>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</si>
  <si>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</si>
  <si>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</si>
  <si>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</si>
  <si>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</si>
  <si>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</si>
  <si>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</si>
  <si>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</si>
  <si>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</si>
  <si>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</si>
  <si>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</si>
  <si>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</si>
  <si>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</si>
  <si>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</si>
  <si>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</si>
  <si>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</si>
  <si>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</si>
  <si>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</si>
  <si>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</si>
  <si>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</si>
  <si>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</si>
  <si>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</si>
  <si>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</si>
  <si>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</si>
  <si>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</si>
  <si>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</si>
  <si>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</si>
  <si>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</si>
  <si>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</si>
  <si>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</si>
  <si>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</si>
  <si>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</si>
  <si>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</si>
  <si>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</si>
  <si>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</si>
  <si>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</si>
  <si>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</si>
  <si>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</si>
  <si>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</si>
  <si>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</si>
  <si>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</si>
  <si>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</si>
  <si>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</si>
  <si>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</si>
  <si>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</si>
  <si>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</si>
  <si>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</si>
  <si>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</si>
  <si>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</si>
  <si>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</si>
  <si>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</si>
  <si>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</si>
  <si>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</si>
  <si>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</si>
  <si>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</si>
  <si>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</si>
  <si>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</si>
  <si>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</si>
  <si>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</si>
  <si>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</si>
  <si>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</si>
  <si>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</si>
  <si>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</si>
  <si>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</si>
  <si>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</si>
  <si>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</si>
  <si>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</si>
  <si>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</si>
  <si>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</si>
  <si>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</si>
  <si>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</si>
  <si>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</si>
  <si>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</si>
  <si>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</si>
  <si>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</si>
  <si>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</si>
  <si>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</si>
  <si>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</si>
  <si>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</si>
  <si>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</si>
  <si>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</si>
  <si>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</si>
  <si>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</si>
  <si>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</si>
  <si>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</si>
  <si>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</si>
  <si>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</si>
  <si>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</si>
  <si>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</si>
  <si>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</si>
  <si>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</si>
  <si>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</si>
  <si>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</si>
  <si>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</si>
  <si>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</si>
  <si>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</si>
  <si>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</si>
  <si>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</si>
  <si>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</si>
  <si>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</si>
  <si>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</si>
  <si>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</si>
  <si>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</si>
  <si>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</si>
  <si>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</si>
  <si>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</si>
  <si>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</si>
  <si>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</si>
  <si>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</si>
  <si>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</si>
  <si>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</si>
  <si>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</si>
  <si>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</si>
  <si>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</si>
  <si>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</si>
  <si>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</si>
  <si>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</si>
  <si>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</si>
  <si>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</si>
  <si>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</si>
  <si>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</si>
  <si>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</si>
  <si>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</si>
  <si>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</si>
  <si>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</si>
  <si>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</si>
  <si>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</si>
  <si>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</si>
  <si>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</si>
  <si>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</si>
  <si>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</si>
  <si>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</si>
  <si>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</si>
  <si>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</si>
  <si>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</si>
  <si>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</si>
  <si>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</si>
  <si>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</si>
  <si>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</si>
  <si>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</si>
  <si>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</si>
  <si>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</si>
  <si>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</si>
  <si>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</si>
  <si>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</si>
  <si>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</si>
  <si>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</si>
  <si>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</si>
  <si>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</si>
  <si>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</si>
  <si>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</si>
  <si>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</si>
  <si>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</si>
  <si>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</si>
  <si>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</si>
  <si>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</si>
  <si>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</si>
  <si>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</si>
  <si>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</si>
  <si>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</si>
  <si>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</si>
  <si>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</si>
  <si>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</si>
  <si>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</si>
  <si>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</si>
  <si>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</si>
  <si>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</si>
  <si>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</si>
  <si>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</si>
  <si>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</si>
  <si>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</si>
  <si>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</si>
  <si>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</si>
  <si>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</si>
  <si>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</si>
  <si>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</si>
  <si>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</si>
  <si>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</si>
  <si>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</si>
  <si>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</si>
  <si>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</si>
  <si>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</si>
  <si>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</si>
  <si>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</si>
  <si>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</si>
  <si>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</si>
  <si>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</si>
  <si>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</si>
  <si>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</si>
  <si>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</si>
  <si>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</si>
  <si>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</si>
  <si>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</si>
  <si>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</si>
  <si>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</si>
  <si>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</si>
  <si>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</si>
  <si>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</si>
  <si>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</si>
  <si>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</si>
  <si>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</si>
  <si>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</si>
  <si>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</si>
  <si>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</si>
  <si>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</si>
  <si>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</si>
  <si>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</si>
  <si>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</si>
  <si>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</si>
  <si>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</si>
  <si>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</si>
  <si>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</si>
  <si>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</si>
  <si>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</si>
  <si>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</si>
  <si>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</si>
  <si>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</si>
  <si>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</si>
  <si>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</si>
  <si>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</si>
  <si>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</si>
  <si>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</si>
  <si>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</si>
  <si>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</si>
  <si>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</si>
  <si>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</si>
  <si>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</si>
  <si>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</si>
  <si>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</si>
  <si>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</si>
  <si>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</si>
  <si>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</si>
  <si>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</si>
  <si>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</si>
  <si>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</si>
  <si>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</si>
  <si>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</si>
  <si>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</si>
  <si>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</si>
  <si>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</si>
  <si>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</si>
  <si>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</si>
  <si>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</si>
  <si>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</si>
  <si>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</si>
  <si>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</si>
  <si>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</si>
  <si>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</si>
  <si>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</si>
  <si>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</si>
  <si>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</si>
  <si>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</si>
  <si>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</si>
  <si>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</si>
  <si>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</si>
  <si>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</si>
  <si>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</si>
  <si>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</si>
  <si>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</si>
  <si>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</si>
  <si>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</si>
  <si>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</si>
  <si>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</si>
  <si>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</si>
  <si>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</si>
  <si>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</si>
  <si>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</si>
  <si>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</si>
  <si>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</si>
  <si>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</si>
  <si>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</si>
  <si>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</si>
  <si>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</si>
  <si>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</si>
  <si>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</si>
  <si>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</si>
  <si>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</si>
  <si>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</si>
  <si>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</si>
  <si>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</si>
  <si>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</si>
  <si>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</si>
  <si>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</si>
  <si>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</si>
  <si>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</si>
  <si>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</si>
  <si>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</si>
  <si>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</si>
  <si>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</si>
  <si>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</si>
  <si>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</si>
  <si>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</si>
  <si>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</si>
  <si>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</si>
  <si>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</si>
  <si>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</si>
  <si>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</si>
  <si>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</si>
  <si>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</si>
  <si>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</si>
  <si>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</si>
  <si>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</si>
  <si>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</si>
  <si>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</si>
  <si>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</si>
  <si>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</si>
  <si>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</si>
  <si>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</si>
  <si>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</si>
  <si>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</si>
  <si>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</si>
  <si>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</si>
  <si>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</si>
  <si>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</si>
  <si>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</si>
  <si>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</si>
  <si>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</si>
  <si>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</si>
  <si>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</si>
  <si>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</si>
  <si>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</si>
  <si>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</si>
  <si>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</si>
  <si>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</si>
  <si>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</si>
  <si>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</si>
  <si>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</si>
  <si>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</si>
  <si>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</si>
  <si>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</si>
  <si>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</si>
  <si>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</si>
  <si>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</si>
  <si>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</si>
  <si>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</si>
  <si>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</si>
  <si>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</si>
  <si>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</si>
  <si>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</si>
  <si>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</si>
  <si>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</si>
  <si>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</si>
  <si>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</si>
  <si>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</si>
  <si>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</si>
  <si>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</si>
  <si>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</si>
  <si>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</si>
  <si>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</si>
  <si>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</si>
  <si>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</si>
  <si>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</si>
  <si>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</si>
  <si>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</si>
  <si>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</si>
  <si>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</si>
  <si>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</si>
  <si>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</si>
  <si>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</si>
  <si>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</si>
  <si>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</si>
  <si>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</si>
  <si>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</si>
  <si>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</si>
  <si>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</si>
  <si>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</si>
  <si>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</si>
  <si>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</si>
  <si>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</si>
  <si>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</si>
  <si>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</si>
  <si>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</si>
  <si>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</si>
  <si>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</si>
  <si>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</si>
  <si>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</si>
  <si>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</si>
  <si>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</si>
  <si>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</si>
  <si>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</si>
  <si>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</si>
  <si>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</si>
  <si>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</si>
  <si>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</si>
  <si>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</si>
  <si>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</si>
  <si>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</si>
  <si>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</si>
  <si>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</si>
  <si>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</si>
  <si>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</si>
  <si>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</si>
  <si>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</si>
  <si>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</si>
  <si>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</si>
  <si>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</si>
  <si>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</si>
  <si>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</si>
  <si>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</si>
  <si>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</si>
  <si>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</si>
  <si>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</si>
  <si>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</si>
  <si>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</si>
  <si>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</si>
  <si>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</si>
  <si>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</si>
  <si>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</si>
  <si>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</si>
  <si>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</si>
  <si>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</si>
  <si>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</si>
  <si>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</si>
  <si>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</si>
  <si>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</si>
  <si>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</si>
  <si>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</si>
  <si>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</si>
  <si>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</si>
  <si>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</si>
  <si>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</si>
  <si>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</si>
  <si>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</si>
  <si>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</si>
  <si>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</si>
  <si>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</si>
  <si>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</si>
  <si>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</si>
  <si>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</si>
  <si>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</si>
  <si>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</si>
  <si>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</si>
  <si>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</si>
  <si>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</si>
  <si>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</si>
  <si>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</si>
  <si>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</si>
  <si>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</si>
  <si>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</si>
  <si>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</si>
  <si>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</si>
  <si>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</si>
  <si>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</si>
  <si>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</si>
  <si>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</si>
  <si>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</si>
  <si>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</si>
  <si>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</si>
  <si>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</si>
  <si>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</si>
  <si>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</si>
  <si>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</si>
  <si>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</si>
  <si>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</si>
  <si>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</si>
  <si>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</si>
  <si>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</si>
  <si>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</si>
  <si>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</si>
  <si>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</si>
  <si>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</si>
  <si>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</si>
  <si>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</si>
  <si>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</si>
  <si>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</si>
  <si>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</si>
  <si>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</si>
  <si>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</si>
  <si>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</si>
  <si>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</si>
  <si>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</si>
  <si>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</si>
  <si>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</si>
  <si>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</si>
  <si>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</si>
  <si>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</si>
  <si>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</si>
  <si>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</si>
  <si>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</si>
  <si>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</si>
  <si>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</si>
  <si>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</si>
  <si>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</si>
  <si>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</si>
  <si>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</si>
  <si>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</si>
  <si>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</si>
  <si>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</si>
  <si>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</si>
  <si>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</si>
  <si>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</si>
  <si>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</si>
  <si>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</si>
  <si>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</si>
  <si>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</si>
  <si>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</si>
  <si>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</si>
  <si>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</si>
  <si>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</si>
  <si>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</si>
  <si>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</si>
  <si>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</si>
  <si>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</si>
  <si>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</si>
  <si>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</si>
  <si>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</si>
  <si>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</si>
  <si>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</si>
  <si>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</si>
  <si>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</si>
  <si>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</si>
  <si>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</si>
  <si>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</si>
  <si>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</si>
  <si>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</si>
  <si>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</si>
  <si>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</si>
  <si>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</si>
  <si>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</si>
  <si>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</si>
  <si>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</si>
  <si>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</si>
  <si>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</si>
  <si>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</si>
  <si>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</si>
  <si>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</si>
  <si>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</si>
  <si>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</si>
  <si>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</si>
  <si>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</si>
  <si>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</si>
  <si>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</si>
  <si>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</si>
  <si>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</si>
  <si>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</si>
  <si>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</si>
  <si>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</si>
  <si>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</si>
  <si>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</si>
  <si>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</si>
  <si>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</si>
  <si>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</si>
  <si>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</si>
  <si>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</si>
  <si>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</si>
  <si>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</si>
  <si>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</si>
  <si>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</si>
  <si>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</si>
  <si>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</si>
  <si>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</si>
  <si>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</si>
  <si>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</si>
  <si>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</si>
  <si>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</si>
  <si>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</si>
  <si>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</si>
  <si>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</si>
  <si>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</si>
  <si>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</si>
  <si>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</si>
  <si>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</si>
  <si>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</si>
  <si>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</si>
  <si>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</si>
  <si>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</si>
  <si>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</si>
  <si>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</si>
  <si>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</si>
  <si>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</si>
  <si>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</si>
  <si>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</si>
  <si>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</si>
  <si>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</si>
  <si>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</si>
  <si>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</si>
  <si>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</si>
  <si>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</si>
  <si>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</si>
  <si>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</si>
  <si>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</si>
  <si>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</si>
  <si>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</si>
  <si>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</si>
  <si>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</si>
  <si>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</si>
  <si>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</si>
  <si>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</si>
  <si>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</si>
  <si>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</si>
  <si>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</si>
  <si>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</si>
  <si>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</si>
  <si>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</si>
  <si>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</si>
  <si>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</si>
  <si>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</si>
  <si>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</si>
  <si>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</si>
  <si>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</si>
  <si>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</si>
  <si>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</si>
  <si>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</si>
  <si>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</si>
  <si>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</si>
  <si>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</si>
  <si>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</si>
  <si>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</si>
  <si>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</si>
  <si>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</si>
  <si>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</si>
  <si>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</si>
  <si>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</si>
  <si>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</si>
  <si>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</si>
  <si>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</si>
  <si>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</si>
  <si>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</si>
  <si>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</si>
  <si>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</si>
  <si>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</si>
  <si>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</si>
  <si>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</si>
  <si>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</si>
  <si>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</si>
  <si>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</si>
  <si>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</si>
  <si>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</si>
  <si>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</si>
  <si>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</si>
  <si>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</si>
  <si>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</si>
  <si>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</si>
  <si>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</si>
  <si>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</si>
  <si>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</si>
  <si>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</si>
  <si>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</si>
  <si>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</si>
  <si>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</si>
  <si>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</si>
  <si>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</si>
  <si>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</si>
  <si>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</si>
  <si>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</si>
  <si>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</si>
  <si>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</si>
  <si>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</si>
  <si>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</si>
  <si>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</si>
  <si>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</si>
  <si>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</si>
  <si>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</si>
  <si>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</si>
  <si>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</si>
  <si>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</si>
  <si>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</si>
  <si>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</si>
  <si>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</si>
  <si>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</si>
  <si>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</si>
  <si>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</si>
  <si>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</si>
  <si>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</si>
  <si>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</si>
  <si>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</si>
  <si>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</si>
  <si>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</si>
  <si>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</si>
  <si>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</si>
  <si>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</si>
  <si>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</si>
  <si>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</si>
  <si>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</si>
  <si>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</si>
  <si>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</si>
  <si>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</si>
  <si>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</si>
  <si>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</si>
  <si>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</si>
  <si>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</si>
  <si>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</si>
  <si>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</si>
  <si>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</si>
  <si>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</si>
  <si>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</si>
  <si>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</si>
  <si>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</si>
  <si>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</si>
  <si>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</si>
  <si>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</si>
  <si>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</si>
  <si>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</si>
  <si>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</si>
  <si>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</si>
  <si>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</si>
  <si>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</si>
  <si>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</si>
  <si>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</si>
  <si>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</si>
  <si>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</si>
  <si>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</si>
  <si>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</si>
  <si>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</si>
  <si>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</si>
  <si>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</si>
  <si>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</si>
  <si>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</si>
  <si>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</si>
  <si>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</si>
  <si>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</si>
  <si>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</si>
  <si>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</si>
  <si>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</si>
  <si>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</si>
  <si>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</si>
  <si>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</si>
  <si>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</si>
  <si>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</si>
  <si>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</si>
  <si>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</si>
  <si>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</si>
  <si>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</si>
  <si>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</si>
  <si>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</si>
  <si>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</si>
  <si>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</si>
  <si>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</si>
  <si>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</si>
  <si>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</si>
  <si>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</si>
  <si>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</si>
  <si>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</si>
  <si>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</si>
  <si>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</si>
  <si>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</si>
  <si>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</si>
  <si>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</si>
  <si>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</si>
  <si>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</si>
  <si>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</si>
  <si>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</si>
  <si>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</si>
  <si>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</si>
  <si>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</si>
  <si>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</si>
  <si>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</si>
  <si>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</si>
  <si>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</si>
  <si>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</si>
  <si>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</si>
  <si>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</si>
  <si>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</si>
  <si>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</si>
  <si>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</si>
  <si>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</si>
  <si>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</si>
  <si>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</si>
  <si>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</si>
  <si>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</si>
  <si>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</si>
  <si>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</si>
  <si>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</si>
  <si>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</si>
  <si>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</si>
  <si>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</si>
  <si>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</si>
  <si>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</si>
  <si>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</si>
  <si>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</si>
  <si>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</si>
  <si>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</si>
  <si>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</si>
  <si>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</si>
  <si>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</si>
  <si>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</si>
  <si>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</si>
  <si>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</si>
  <si>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</si>
  <si>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</si>
  <si>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</si>
  <si>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</si>
  <si>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</si>
  <si>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</si>
  <si>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</si>
  <si>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</si>
  <si>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</si>
  <si>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</si>
  <si>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</si>
  <si>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</si>
  <si>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</si>
  <si>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</si>
  <si>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</si>
  <si>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</si>
  <si>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</si>
  <si>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</si>
  <si>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</si>
  <si>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</si>
  <si>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</si>
  <si>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</si>
  <si>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</si>
  <si>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</si>
  <si>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</si>
  <si>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</si>
  <si>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</si>
  <si>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</si>
  <si>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</si>
  <si>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</si>
  <si>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</si>
  <si>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</si>
  <si>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</si>
  <si>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</si>
  <si>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</si>
  <si>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</si>
  <si>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</si>
  <si>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</si>
  <si>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</si>
  <si>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</si>
  <si>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</si>
  <si>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</si>
  <si>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</si>
  <si>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</si>
  <si>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</si>
  <si>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</si>
  <si>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</si>
  <si>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</si>
  <si>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</si>
  <si>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</si>
  <si>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</si>
  <si>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</si>
  <si>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</si>
  <si>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</si>
  <si>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</si>
  <si>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</si>
  <si>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</si>
  <si>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</si>
  <si>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</si>
  <si>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</si>
  <si>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</si>
  <si>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</si>
  <si>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</si>
  <si>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</si>
  <si>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</si>
  <si>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</si>
  <si>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</si>
  <si>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</si>
  <si>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</si>
  <si>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</si>
  <si>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</si>
  <si>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</si>
  <si>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</si>
  <si>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</si>
  <si>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</si>
  <si>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</si>
  <si>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</si>
  <si>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</si>
  <si>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</si>
  <si>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</si>
  <si>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</si>
  <si>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</si>
  <si>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</si>
  <si>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</si>
  <si>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</si>
  <si>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</si>
  <si>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</si>
  <si>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</si>
  <si>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</si>
  <si>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</si>
  <si>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</si>
  <si>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</si>
  <si>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</si>
  <si>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</si>
  <si>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</si>
  <si>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</si>
  <si>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</si>
  <si>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</si>
  <si>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</si>
  <si>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</si>
  <si>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</si>
  <si>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</si>
  <si>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</si>
  <si>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</si>
  <si>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</si>
  <si>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</si>
  <si>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</si>
  <si>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</si>
  <si>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</si>
  <si>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</si>
  <si>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</si>
  <si>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</si>
  <si>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</si>
  <si>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</si>
  <si>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</si>
  <si>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</si>
  <si>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</si>
  <si>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</si>
  <si>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</si>
  <si>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</si>
  <si>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</si>
  <si>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</si>
  <si>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</si>
  <si>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</si>
  <si>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</si>
  <si>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</si>
  <si>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</si>
  <si>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</si>
  <si>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</si>
  <si>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</si>
  <si>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</si>
  <si>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</si>
  <si>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</si>
  <si>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</si>
  <si>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</si>
  <si>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</si>
  <si>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</si>
  <si>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</si>
  <si>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</si>
  <si>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</si>
  <si>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</si>
  <si>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</si>
  <si>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</si>
  <si>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</si>
  <si>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</si>
  <si>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</si>
  <si>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</si>
  <si>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</si>
  <si>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</si>
  <si>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</si>
  <si>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</si>
  <si>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</si>
  <si>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</si>
  <si>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</si>
  <si>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</si>
  <si>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</si>
  <si>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</si>
  <si>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</si>
  <si>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</si>
  <si>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</si>
  <si>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</si>
  <si>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</si>
  <si>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</si>
  <si>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</si>
  <si>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</si>
  <si>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</si>
  <si>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</si>
  <si>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</si>
  <si>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</si>
  <si>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</si>
  <si>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</si>
  <si>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</si>
  <si>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</si>
  <si>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</si>
  <si>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</si>
  <si>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</si>
  <si>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</si>
  <si>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</si>
  <si>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</si>
  <si>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</si>
  <si>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</si>
  <si>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</si>
  <si>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</si>
  <si>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</si>
  <si>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</si>
  <si>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</si>
  <si>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</si>
  <si>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</si>
  <si>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</si>
  <si>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</si>
  <si>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</si>
  <si>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</si>
  <si>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</si>
  <si>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</si>
  <si>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</si>
  <si>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</si>
  <si>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</si>
  <si>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</si>
  <si>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</si>
  <si>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</si>
  <si>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</si>
  <si>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</si>
  <si>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</si>
  <si>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</si>
  <si>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</si>
  <si>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</si>
  <si>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</si>
  <si>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</si>
  <si>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</si>
  <si>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</si>
  <si>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</si>
  <si>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</si>
  <si>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</si>
  <si>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</si>
  <si>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</si>
  <si>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</si>
  <si>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</si>
  <si>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</si>
  <si>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</si>
  <si>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</si>
  <si>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</si>
  <si>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</si>
  <si>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</si>
  <si>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</si>
  <si>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</si>
  <si>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</si>
  <si>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</si>
  <si>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</si>
  <si>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</si>
  <si>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</si>
  <si>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</si>
  <si>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</si>
  <si>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</si>
  <si>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</si>
  <si>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</si>
  <si>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</si>
  <si>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</si>
  <si>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</si>
  <si>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</si>
  <si>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</si>
  <si>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</si>
  <si>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</si>
  <si>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</si>
  <si>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</si>
  <si>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</si>
  <si>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</si>
  <si>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</si>
  <si>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</si>
  <si>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</si>
  <si>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</si>
  <si>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</si>
  <si>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</si>
  <si>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</si>
  <si>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</si>
  <si>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</si>
  <si>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</si>
  <si>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</si>
  <si>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</si>
  <si>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</si>
  <si>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</si>
  <si>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</si>
  <si>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</si>
  <si>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</si>
  <si>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</si>
  <si>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</si>
  <si>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</si>
  <si>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</si>
  <si>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</si>
  <si>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</si>
  <si>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</si>
  <si>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</si>
  <si>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</si>
  <si>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</si>
  <si>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</si>
  <si>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</si>
  <si>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</si>
  <si>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</si>
  <si>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</si>
  <si>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</si>
  <si>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</si>
  <si>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</si>
  <si>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</si>
  <si>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</si>
  <si>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</si>
  <si>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</si>
  <si>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</si>
  <si>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</si>
  <si>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</si>
  <si>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</si>
  <si>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</si>
  <si>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</si>
  <si>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</si>
  <si>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</si>
  <si>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</si>
  <si>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</si>
  <si>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</si>
  <si>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</si>
  <si>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</si>
  <si>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</si>
  <si>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</si>
  <si>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</si>
  <si>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</si>
  <si>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</si>
  <si>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</si>
  <si>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</si>
  <si>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</si>
  <si>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</si>
  <si>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</si>
  <si>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</si>
  <si>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</si>
  <si>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</si>
  <si>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</si>
  <si>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</si>
  <si>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</si>
  <si>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</si>
  <si>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</si>
  <si>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</si>
  <si>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</si>
  <si>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</si>
  <si>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</si>
  <si>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</si>
  <si>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</si>
  <si>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</si>
  <si>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</si>
  <si>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</si>
  <si>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</si>
  <si>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</si>
  <si>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</si>
  <si>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</si>
  <si>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</si>
  <si>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</si>
  <si>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</si>
  <si>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</si>
  <si>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</si>
  <si>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</si>
  <si>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</si>
  <si>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</si>
  <si>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</si>
  <si>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</si>
  <si>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</si>
  <si>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</si>
  <si>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</si>
  <si>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</si>
  <si>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</si>
  <si>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</si>
  <si>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</si>
  <si>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</si>
  <si>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</si>
  <si>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</si>
  <si>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</si>
  <si>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</si>
  <si>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</si>
  <si>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</si>
  <si>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</si>
  <si>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</si>
  <si>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</si>
  <si>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</si>
  <si>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</si>
  <si>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</si>
  <si>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</si>
  <si>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</si>
  <si>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</si>
  <si>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</si>
  <si>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</si>
  <si>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</si>
  <si>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</si>
  <si>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</si>
  <si>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</si>
  <si>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</si>
  <si>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</si>
  <si>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</si>
  <si>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</si>
  <si>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</si>
  <si>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</si>
  <si>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</si>
  <si>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</si>
  <si>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</si>
  <si>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</si>
  <si>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</si>
  <si>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</si>
  <si>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</si>
  <si>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</si>
  <si>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</si>
  <si>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</si>
  <si>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</si>
  <si>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</si>
  <si>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</si>
  <si>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</si>
  <si>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</si>
  <si>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</si>
  <si>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</si>
  <si>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</si>
  <si>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</si>
  <si>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</si>
  <si>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</si>
  <si>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</si>
  <si>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</si>
  <si>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</si>
  <si>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</si>
  <si>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</si>
  <si>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</si>
  <si>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</si>
  <si>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</si>
  <si>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</si>
  <si>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</si>
  <si>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</si>
  <si>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</si>
  <si>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</si>
  <si>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</si>
  <si>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</si>
  <si>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</si>
  <si>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</si>
  <si>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</si>
  <si>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</si>
  <si>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</si>
  <si>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</si>
  <si>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</si>
  <si>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</si>
  <si>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</si>
  <si>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</si>
  <si>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</si>
  <si>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</si>
  <si>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</si>
  <si>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</si>
  <si>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</si>
  <si>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</si>
  <si>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</si>
  <si>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</si>
  <si>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</si>
  <si>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</si>
  <si>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</si>
  <si>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</si>
  <si>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</si>
  <si>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</si>
  <si>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</si>
  <si>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</si>
  <si>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</si>
  <si>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</si>
  <si>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</si>
  <si>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</si>
  <si>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</si>
  <si>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</si>
  <si>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</si>
  <si>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</si>
  <si>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</si>
  <si>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</si>
  <si>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</si>
  <si>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</si>
  <si>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</si>
  <si>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</si>
  <si>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</si>
  <si>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</si>
  <si>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</si>
  <si>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</si>
  <si>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</si>
  <si>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</si>
  <si>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</si>
  <si>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</si>
  <si>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</si>
  <si>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</si>
  <si>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</si>
  <si>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</si>
  <si>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</si>
  <si>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</si>
  <si>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</si>
  <si>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</si>
  <si>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</si>
  <si>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</si>
  <si>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</si>
  <si>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</si>
  <si>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</si>
  <si>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</si>
  <si>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</si>
  <si>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</si>
  <si>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</si>
  <si>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</si>
  <si>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</si>
  <si>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</si>
  <si>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</si>
  <si>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</si>
  <si>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</si>
  <si>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</si>
  <si>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</si>
  <si>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</si>
  <si>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</si>
  <si>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</si>
  <si>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</si>
  <si>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</si>
  <si>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</si>
  <si>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</si>
  <si>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</si>
  <si>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</si>
  <si>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</si>
  <si>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</si>
  <si>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</si>
  <si>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</si>
  <si>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</si>
  <si>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</si>
  <si>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</si>
  <si>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</si>
  <si>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</si>
  <si>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</si>
  <si>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</si>
  <si>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</si>
  <si>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</si>
  <si>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</si>
  <si>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</si>
  <si>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</si>
  <si>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</si>
  <si>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</si>
  <si>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</si>
  <si>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</si>
  <si>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</si>
  <si>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</si>
  <si>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</si>
  <si>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</si>
  <si>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</si>
  <si>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</si>
  <si>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</si>
  <si>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</si>
  <si>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</si>
  <si>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</si>
  <si>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</si>
  <si>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</si>
  <si>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</si>
  <si>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</si>
  <si>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</si>
  <si>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</si>
  <si>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</si>
  <si>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</si>
  <si>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</si>
  <si>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</si>
  <si>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</si>
  <si>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</si>
  <si>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</si>
  <si>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</si>
  <si>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</si>
  <si>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</si>
  <si>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</si>
  <si>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</si>
  <si>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</si>
  <si>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</si>
  <si>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</si>
  <si>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</si>
  <si>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</si>
  <si>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</si>
  <si>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</si>
  <si>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</si>
  <si>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</si>
  <si>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</si>
  <si>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</si>
  <si>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</si>
  <si>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</si>
  <si>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</si>
  <si>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</si>
  <si>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</si>
  <si>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</si>
  <si>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</si>
  <si>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</si>
  <si>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</si>
  <si>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</si>
  <si>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</si>
  <si>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</si>
  <si>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</si>
  <si>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</si>
  <si>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</si>
  <si>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</si>
  <si>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</si>
  <si>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</si>
  <si>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</si>
  <si>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</si>
  <si>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</si>
  <si>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</si>
  <si>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</si>
  <si>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</si>
  <si>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</si>
  <si>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</si>
  <si>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</si>
  <si>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</si>
  <si>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</si>
  <si>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</si>
  <si>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</si>
  <si>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</si>
  <si>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</si>
  <si>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</si>
  <si>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</si>
  <si>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</si>
  <si>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</si>
  <si>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</si>
  <si>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</si>
  <si>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</si>
  <si>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</si>
  <si>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</si>
  <si>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</si>
  <si>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</si>
  <si>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</si>
  <si>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</si>
  <si>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</si>
  <si>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</si>
  <si>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</si>
  <si>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</si>
  <si>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</si>
  <si>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</si>
  <si>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</si>
  <si>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</si>
  <si>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</si>
  <si>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</si>
  <si>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</si>
  <si>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</si>
  <si>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</si>
  <si>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</si>
  <si>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</si>
  <si>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</si>
  <si>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</si>
  <si>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</si>
  <si>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</si>
  <si>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</si>
  <si>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</si>
  <si>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</si>
  <si>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</si>
  <si>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</si>
  <si>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</si>
  <si>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</si>
  <si>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</si>
  <si>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</si>
  <si>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</si>
  <si>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</si>
  <si>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</si>
  <si>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</si>
  <si>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</si>
  <si>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</si>
  <si>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</si>
  <si>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</si>
  <si>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</si>
  <si>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</si>
  <si>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</si>
  <si>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</si>
  <si>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</si>
  <si>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</si>
  <si>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</si>
  <si>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</si>
  <si>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</si>
  <si>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</si>
  <si>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</si>
  <si>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</si>
  <si>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</si>
  <si>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</si>
  <si>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</si>
  <si>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</si>
  <si>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</si>
  <si>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</si>
  <si>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</si>
  <si>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</si>
  <si>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</si>
  <si>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</si>
  <si>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</si>
  <si>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</si>
  <si>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</si>
  <si>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</si>
  <si>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</si>
  <si>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</si>
  <si>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</si>
  <si>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</si>
  <si>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</si>
  <si>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</si>
  <si>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</si>
  <si>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</si>
  <si>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</si>
  <si>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</si>
  <si>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</si>
  <si>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</si>
  <si>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</si>
  <si>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</si>
  <si>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</si>
  <si>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</si>
  <si>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</si>
  <si>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</si>
  <si>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</si>
  <si>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</si>
  <si>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</si>
  <si>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</si>
  <si>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</si>
  <si>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</si>
  <si>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</si>
  <si>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</si>
  <si>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</si>
  <si>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</si>
  <si>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</si>
  <si>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</si>
  <si>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</si>
  <si>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</si>
  <si>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</si>
  <si>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</si>
  <si>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</si>
  <si>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</si>
  <si>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</si>
  <si>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</si>
  <si>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</si>
  <si>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</si>
  <si>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</si>
  <si>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</si>
  <si>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</si>
  <si>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</si>
  <si>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</si>
  <si>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</si>
  <si>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</si>
  <si>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</si>
  <si>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</si>
  <si>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</si>
  <si>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</si>
  <si>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</si>
  <si>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</si>
  <si>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</si>
  <si>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</si>
  <si>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</si>
  <si>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</si>
  <si>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</si>
  <si>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</si>
  <si>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</si>
  <si>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</si>
  <si>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</si>
  <si>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</si>
  <si>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</si>
  <si>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</si>
  <si>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</si>
  <si>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</si>
  <si>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</si>
  <si>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</si>
  <si>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</si>
  <si>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</si>
  <si>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</si>
  <si>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</si>
  <si>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</si>
  <si>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</si>
  <si>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</si>
  <si>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</si>
  <si>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</si>
  <si>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</si>
  <si>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</si>
  <si>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</si>
  <si>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</si>
  <si>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</si>
  <si>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</si>
  <si>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</si>
  <si>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</si>
  <si>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</si>
  <si>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</si>
  <si>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</si>
  <si>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</si>
  <si>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</si>
  <si>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</si>
  <si>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</si>
  <si>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</si>
  <si>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</si>
  <si>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</si>
  <si>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</si>
  <si>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</si>
  <si>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</si>
  <si>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</si>
  <si>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</si>
  <si>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</si>
  <si>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</si>
  <si>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</si>
  <si>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</si>
  <si>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</si>
  <si>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</si>
  <si>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</si>
  <si>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</si>
  <si>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</si>
  <si>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</si>
  <si>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</si>
  <si>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</si>
  <si>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</si>
  <si>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</si>
  <si>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</si>
  <si>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</si>
  <si>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</si>
  <si>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</si>
  <si>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</si>
  <si>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</si>
  <si>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</si>
  <si>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</si>
  <si>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</si>
  <si>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</si>
  <si>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</si>
  <si>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</si>
  <si>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</si>
  <si>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</si>
  <si>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</si>
  <si>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</si>
  <si>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</si>
  <si>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</si>
  <si>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</si>
  <si>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</si>
  <si>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</si>
  <si>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</si>
  <si>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</si>
  <si>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</si>
  <si>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</si>
  <si>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</si>
  <si>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</si>
  <si>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</si>
  <si>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</si>
  <si>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</si>
  <si>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</si>
  <si>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</si>
  <si>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</si>
  <si>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</si>
  <si>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</si>
  <si>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</si>
  <si>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</si>
  <si>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</si>
  <si>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</si>
  <si>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</si>
  <si>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</si>
  <si>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</si>
  <si>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</si>
  <si>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</si>
  <si>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</si>
  <si>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</si>
  <si>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</si>
  <si>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</si>
  <si>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</si>
  <si>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</si>
  <si>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</si>
  <si>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</si>
  <si>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</si>
  <si>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</si>
  <si>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</si>
  <si>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</si>
  <si>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</si>
  <si>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</si>
  <si>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</si>
  <si>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</si>
  <si>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</si>
  <si>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</si>
  <si>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</si>
  <si>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</si>
  <si>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</si>
  <si>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</si>
  <si>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</si>
  <si>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</si>
  <si>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</si>
  <si>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</si>
  <si>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</si>
  <si>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</si>
  <si>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</si>
  <si>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</si>
  <si>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</si>
  <si>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</si>
  <si>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</si>
  <si>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</si>
  <si>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</si>
  <si>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</si>
  <si>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</si>
  <si>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</si>
  <si>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</si>
  <si>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</si>
  <si>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</si>
  <si>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</si>
  <si>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</si>
  <si>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</si>
  <si>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</si>
  <si>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</si>
  <si>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</si>
  <si>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</si>
  <si>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</si>
  <si>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</si>
  <si>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</si>
  <si>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</si>
  <si>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</si>
  <si>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</si>
  <si>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</si>
  <si>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</si>
  <si>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</si>
  <si>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</si>
  <si>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</si>
  <si>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</si>
  <si>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</si>
  <si>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</si>
  <si>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</si>
  <si>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</si>
  <si>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</si>
  <si>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</si>
  <si>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</si>
  <si>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</si>
  <si>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</si>
  <si>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</si>
  <si>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</si>
  <si>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</si>
  <si>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</si>
  <si>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</si>
  <si>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</si>
  <si>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</si>
  <si>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</si>
  <si>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</si>
  <si>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</si>
  <si>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</si>
  <si>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</si>
  <si>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</si>
  <si>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</si>
  <si>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</si>
  <si>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</si>
  <si>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</si>
  <si>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</si>
  <si>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</si>
  <si>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</si>
  <si>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</si>
  <si>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</si>
  <si>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</si>
  <si>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</si>
  <si>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</si>
  <si>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</si>
  <si>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</si>
  <si>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</si>
  <si>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</si>
  <si>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</si>
  <si>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</si>
  <si>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</si>
  <si>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</si>
  <si>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</si>
  <si>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</si>
  <si>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</si>
  <si>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</si>
  <si>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</si>
  <si>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</si>
  <si>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</si>
  <si>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</si>
  <si>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</si>
  <si>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</si>
  <si>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</si>
  <si>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</si>
  <si>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</si>
  <si>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</si>
  <si>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</si>
  <si>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</si>
  <si>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</si>
  <si>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</si>
  <si>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</si>
  <si>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</si>
  <si>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</si>
  <si>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</si>
  <si>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</si>
  <si>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</si>
  <si>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</si>
  <si>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</si>
  <si>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</si>
  <si>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</si>
  <si>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</si>
  <si>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</si>
  <si>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</si>
  <si>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</si>
  <si>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</si>
  <si>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</si>
  <si>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</si>
  <si>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</si>
  <si>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</si>
  <si>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</si>
  <si>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</si>
  <si>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</si>
  <si>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</si>
  <si>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</si>
  <si>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</si>
  <si>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</si>
  <si>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</si>
  <si>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</si>
  <si>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</si>
  <si>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</si>
  <si>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</si>
  <si>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</si>
  <si>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</si>
  <si>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</si>
  <si>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</si>
  <si>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</si>
  <si>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</si>
  <si>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</si>
  <si>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</si>
  <si>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</si>
  <si>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</si>
  <si>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</si>
  <si>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</si>
  <si>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</si>
  <si>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</si>
  <si>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</si>
  <si>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</si>
  <si>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</si>
  <si>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</si>
  <si>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</si>
  <si>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</si>
  <si>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</si>
  <si>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</si>
  <si>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</si>
  <si>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</si>
  <si>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</si>
  <si>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</si>
  <si>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</si>
  <si>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</si>
  <si>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</si>
  <si>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</si>
  <si>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</si>
  <si>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</si>
  <si>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</si>
  <si>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</si>
  <si>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</si>
  <si>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</si>
  <si>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</si>
  <si>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</si>
  <si>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</si>
  <si>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</si>
  <si>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</si>
  <si>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</si>
  <si>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</si>
  <si>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</si>
  <si>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</si>
  <si>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</si>
  <si>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</si>
  <si>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</si>
  <si>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</si>
  <si>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</si>
  <si>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</si>
  <si>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</si>
  <si>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</si>
  <si>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</si>
  <si>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</si>
  <si>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</si>
  <si>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</si>
  <si>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</si>
  <si>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</si>
  <si>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</si>
  <si>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</si>
  <si>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</si>
  <si>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</si>
  <si>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</si>
  <si>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</si>
  <si>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</si>
  <si>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</si>
  <si>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</si>
  <si>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</si>
  <si>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</si>
  <si>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</si>
  <si>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</si>
  <si>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</si>
  <si>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</si>
  <si>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</si>
  <si>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</si>
  <si>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</si>
  <si>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</si>
  <si>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</si>
  <si>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</si>
  <si>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</si>
  <si>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</si>
  <si>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</si>
  <si>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</si>
  <si>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</si>
  <si>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</si>
  <si>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</si>
  <si>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</si>
  <si>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</si>
  <si>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</si>
  <si>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</si>
  <si>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</si>
  <si>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</si>
  <si>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</si>
  <si>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</si>
  <si>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</si>
  <si>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</si>
  <si>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</si>
  <si>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</si>
  <si>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</si>
  <si>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</si>
  <si>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</si>
  <si>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</si>
  <si>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</si>
  <si>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</si>
  <si>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</si>
  <si>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</si>
  <si>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</si>
  <si>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</si>
  <si>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</si>
  <si>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</si>
  <si>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</si>
  <si>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</si>
  <si>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</si>
  <si>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</si>
  <si>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</si>
  <si>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</si>
  <si>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</si>
  <si>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</si>
  <si>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</si>
  <si>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</si>
  <si>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</si>
  <si>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</si>
  <si>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</si>
  <si>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</si>
  <si>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</si>
  <si>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</si>
  <si>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</si>
  <si>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</si>
  <si>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</si>
  <si>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</si>
  <si>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</si>
  <si>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</si>
  <si>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</si>
  <si>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</si>
  <si>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</si>
  <si>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</si>
  <si>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</si>
  <si>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</si>
  <si>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</si>
  <si>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</si>
  <si>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</si>
  <si>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</si>
  <si>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</si>
  <si>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</si>
  <si>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</si>
  <si>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</si>
  <si>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</si>
  <si>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</si>
  <si>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</si>
  <si>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</si>
  <si>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</si>
  <si>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</si>
  <si>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</si>
  <si>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</si>
  <si>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</si>
  <si>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</si>
  <si>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</si>
  <si>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</si>
  <si>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</si>
  <si>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</si>
  <si>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</si>
  <si>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</si>
  <si>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</si>
  <si>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</si>
  <si>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</si>
  <si>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</si>
  <si>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</si>
  <si>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</si>
  <si>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</si>
  <si>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</si>
  <si>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</si>
  <si>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</si>
  <si>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</si>
  <si>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</si>
  <si>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</si>
  <si>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</si>
  <si>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</si>
  <si>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</si>
  <si>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</si>
  <si>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</si>
  <si>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</si>
  <si>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</si>
  <si>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</si>
  <si>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</si>
  <si>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</si>
  <si>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</si>
  <si>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</si>
  <si>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</si>
  <si>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</si>
  <si>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</si>
  <si>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</si>
  <si>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</si>
  <si>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</si>
  <si>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</si>
  <si>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</si>
  <si>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</si>
  <si>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</si>
  <si>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</si>
  <si>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</si>
  <si>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</si>
  <si>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</si>
  <si>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</si>
  <si>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</si>
  <si>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</si>
  <si>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</si>
  <si>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</si>
  <si>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</si>
  <si>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</si>
  <si>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</si>
  <si>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</si>
  <si>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</si>
  <si>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</si>
  <si>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</si>
  <si>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</si>
  <si>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</si>
  <si>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</si>
  <si>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</si>
  <si>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</si>
  <si>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</si>
  <si>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</si>
  <si>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</si>
  <si>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</si>
  <si>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</si>
  <si>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</si>
  <si>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</si>
  <si>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</si>
  <si>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</si>
  <si>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</si>
  <si>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</si>
  <si>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</si>
  <si>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</si>
  <si>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</si>
  <si>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</si>
  <si>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</si>
  <si>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</si>
  <si>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</si>
  <si>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</si>
  <si>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</si>
  <si>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</si>
  <si>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</si>
  <si>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</si>
  <si>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</si>
  <si>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</si>
  <si>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</si>
  <si>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</si>
  <si>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</si>
  <si>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</si>
  <si>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</si>
  <si>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</si>
  <si>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</si>
  <si>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</si>
  <si>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</si>
  <si>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</si>
  <si>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</si>
  <si>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</si>
  <si>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</si>
  <si>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</si>
  <si>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</si>
  <si>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</si>
  <si>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</si>
  <si>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</si>
  <si>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</si>
  <si>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</si>
  <si>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</si>
  <si>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</si>
  <si>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</si>
  <si>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</si>
  <si>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</si>
  <si>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</si>
  <si>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</si>
  <si>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</si>
  <si>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</si>
  <si>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</si>
  <si>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</si>
  <si>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</si>
  <si>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</si>
  <si>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</si>
  <si>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</si>
  <si>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</si>
  <si>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</si>
  <si>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</si>
  <si>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</si>
  <si>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</si>
  <si>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</si>
  <si>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</si>
  <si>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</si>
  <si>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</si>
  <si>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</si>
  <si>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</si>
  <si>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</si>
  <si>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</si>
  <si>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</si>
  <si>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</si>
  <si>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</si>
  <si>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</si>
  <si>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</si>
  <si>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</si>
  <si>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</si>
  <si>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</si>
  <si>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</si>
  <si>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</si>
  <si>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</si>
  <si>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</si>
  <si>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</si>
  <si>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</si>
  <si>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</si>
  <si>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</si>
  <si>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</si>
  <si>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</si>
  <si>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</si>
  <si>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</si>
  <si>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</si>
  <si>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</si>
  <si>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</si>
  <si>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</si>
  <si>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</si>
  <si>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</si>
  <si>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</si>
  <si>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</si>
  <si>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</si>
  <si>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</si>
  <si>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</si>
  <si>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</si>
  <si>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</si>
  <si>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</si>
  <si>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</si>
  <si>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</si>
  <si>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</si>
  <si>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</si>
  <si>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</si>
  <si>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</si>
  <si>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</si>
  <si>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</si>
  <si>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</si>
  <si>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</si>
  <si>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</si>
  <si>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</si>
  <si>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</si>
  <si>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</si>
  <si>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</si>
  <si>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</si>
  <si>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</si>
  <si>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</si>
  <si>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</si>
  <si>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</si>
  <si>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</si>
  <si>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</si>
  <si>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</si>
  <si>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</si>
  <si>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</si>
  <si>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</si>
  <si>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</si>
  <si>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</si>
  <si>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</si>
  <si>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</si>
  <si>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</si>
  <si>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</si>
  <si>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</si>
  <si>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</si>
  <si>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</si>
  <si>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</si>
  <si>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</si>
  <si>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</si>
  <si>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</si>
  <si>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</si>
  <si>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</si>
  <si>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</si>
  <si>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</si>
  <si>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</si>
  <si>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</si>
  <si>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</si>
  <si>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</si>
  <si>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</si>
  <si>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</si>
  <si>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</si>
  <si>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</si>
  <si>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</si>
  <si>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</si>
  <si>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</si>
  <si>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</si>
  <si>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</si>
  <si>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</si>
  <si>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</si>
  <si>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</si>
  <si>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</si>
  <si>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</si>
  <si>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</si>
  <si>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</si>
  <si>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</si>
  <si>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</si>
  <si>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</si>
  <si>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</si>
  <si>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</si>
  <si>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</si>
  <si>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</si>
  <si>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</si>
  <si>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</si>
  <si>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</si>
  <si>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</si>
  <si>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</si>
  <si>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</si>
  <si>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</si>
  <si>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</si>
  <si>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</si>
  <si>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</si>
  <si>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</si>
  <si>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</si>
  <si>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</si>
  <si>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</si>
  <si>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</si>
  <si>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</si>
  <si>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</si>
  <si>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</si>
  <si>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</si>
  <si>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</si>
  <si>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</si>
  <si>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</si>
  <si>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</si>
  <si>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</si>
  <si>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</si>
  <si>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</si>
  <si>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</si>
  <si>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</si>
  <si>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</si>
  <si>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</si>
  <si>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</si>
  <si>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</si>
  <si>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</si>
  <si>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</si>
  <si>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</si>
  <si>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</si>
  <si>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</si>
  <si>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</si>
  <si>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</si>
  <si>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</si>
  <si>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</si>
  <si>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</si>
  <si>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</si>
  <si>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</si>
  <si>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</si>
  <si>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</si>
  <si>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</si>
  <si>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</si>
  <si>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</si>
  <si>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</si>
  <si>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</si>
  <si>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</si>
  <si>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</si>
  <si>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</si>
  <si>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</si>
  <si>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</si>
  <si>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</si>
  <si>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</si>
  <si>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</si>
  <si>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</si>
  <si>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</si>
  <si>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</si>
  <si>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</si>
  <si>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</si>
  <si>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</si>
  <si>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</si>
  <si>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</si>
  <si>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</si>
  <si>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</si>
  <si>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</si>
  <si>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</si>
  <si>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</si>
  <si>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</si>
  <si>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</si>
  <si>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</si>
  <si>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</si>
  <si>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</si>
  <si>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</si>
  <si>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</si>
  <si>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</si>
  <si>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</si>
  <si>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</si>
  <si>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</si>
  <si>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</si>
  <si>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</si>
  <si>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</si>
  <si>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</si>
  <si>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</si>
  <si>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</si>
  <si>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</si>
  <si>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</si>
  <si>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</si>
  <si>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</si>
  <si>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</si>
  <si>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</si>
  <si>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</si>
  <si>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</si>
  <si>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</si>
  <si>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</si>
  <si>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</si>
  <si>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</si>
  <si>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</si>
  <si>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</si>
  <si>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</si>
  <si>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</si>
  <si>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</si>
  <si>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</si>
  <si>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</si>
  <si>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</si>
  <si>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</si>
  <si>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</si>
  <si>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</si>
  <si>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</si>
  <si>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</si>
  <si>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</si>
  <si>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</si>
  <si>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</si>
  <si>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</si>
  <si>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</si>
  <si>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</si>
  <si>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</si>
  <si>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</si>
  <si>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</si>
  <si>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</si>
  <si>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</si>
  <si>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</si>
  <si>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</si>
  <si>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</si>
  <si>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</si>
  <si>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</si>
  <si>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</si>
  <si>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</si>
  <si>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</si>
  <si>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</si>
  <si>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</si>
  <si>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</si>
  <si>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</si>
  <si>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</si>
  <si>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</si>
  <si>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</si>
  <si>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</si>
  <si>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</si>
  <si>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</si>
  <si>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</si>
  <si>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</si>
  <si>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</si>
  <si>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</si>
  <si>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</si>
  <si>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</si>
  <si>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</si>
  <si>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</si>
  <si>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</si>
  <si>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</si>
  <si>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</si>
  <si>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</si>
  <si>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</si>
  <si>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</si>
  <si>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</si>
  <si>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</si>
  <si>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</si>
  <si>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</si>
  <si>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</si>
  <si>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</si>
  <si>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</si>
  <si>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</si>
  <si>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</si>
  <si>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</si>
  <si>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</si>
  <si>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</si>
  <si>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</si>
  <si>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</si>
  <si>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</si>
  <si>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</si>
  <si>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</si>
  <si>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</si>
  <si>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</si>
  <si>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</si>
  <si>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</si>
  <si>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</si>
  <si>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</si>
  <si>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</si>
  <si>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</si>
  <si>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</si>
  <si>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</si>
  <si>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</si>
  <si>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</si>
  <si>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</si>
  <si>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</si>
  <si>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</si>
  <si>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</si>
  <si>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</si>
  <si>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</si>
  <si>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</si>
  <si>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</si>
  <si>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</si>
  <si>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</si>
  <si>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</si>
  <si>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</si>
  <si>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</si>
  <si>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</si>
  <si>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</si>
  <si>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</si>
  <si>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</si>
  <si>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</si>
  <si>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</si>
  <si>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</si>
  <si>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</si>
  <si>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</si>
  <si>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</si>
  <si>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</si>
  <si>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</si>
  <si>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</si>
  <si>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</si>
  <si>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</si>
  <si>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</si>
  <si>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</si>
  <si>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</si>
  <si>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</si>
  <si>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</si>
  <si>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</si>
  <si>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</si>
  <si>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</si>
  <si>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</si>
  <si>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</si>
  <si>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</si>
  <si>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</si>
  <si>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</si>
  <si>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</si>
  <si>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</si>
  <si>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</si>
  <si>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</si>
  <si>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</si>
  <si>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</si>
  <si>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</si>
  <si>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</si>
  <si>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</si>
  <si>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</si>
  <si>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</si>
  <si>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</si>
  <si>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</si>
  <si>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</si>
  <si>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</si>
  <si>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</si>
  <si>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</si>
  <si>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</si>
  <si>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</si>
  <si>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</si>
  <si>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</si>
  <si>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</si>
  <si>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</si>
  <si>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</si>
  <si>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</si>
  <si>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</si>
  <si>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</si>
  <si>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</si>
  <si>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</si>
  <si>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</si>
  <si>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</si>
  <si>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</si>
  <si>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</si>
  <si>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</si>
  <si>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</si>
  <si>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</si>
  <si>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</si>
  <si>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</si>
  <si>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</si>
  <si>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</si>
  <si>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</si>
  <si>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</si>
  <si>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</si>
  <si>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</si>
  <si>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</si>
  <si>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</si>
  <si>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</si>
  <si>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</si>
  <si>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</si>
  <si>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</si>
  <si>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</si>
  <si>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</si>
  <si>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</si>
  <si>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</si>
  <si>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</si>
  <si>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</si>
  <si>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</si>
  <si>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</si>
  <si>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</si>
  <si>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</si>
  <si>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</si>
  <si>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</si>
  <si>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</si>
  <si>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</si>
  <si>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</si>
  <si>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</si>
  <si>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</si>
  <si>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</si>
  <si>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</si>
  <si>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</si>
  <si>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</si>
  <si>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</si>
  <si>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</si>
  <si>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</si>
  <si>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</si>
  <si>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</si>
  <si>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</si>
  <si>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</si>
  <si>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</si>
  <si>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</si>
  <si>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</si>
  <si>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</si>
  <si>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</si>
  <si>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</si>
  <si>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</si>
  <si>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</si>
  <si>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</si>
  <si>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</si>
  <si>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</si>
  <si>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</si>
  <si>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</si>
  <si>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</si>
  <si>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</si>
  <si>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</si>
  <si>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</si>
  <si>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</si>
  <si>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</si>
  <si>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</si>
  <si>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</si>
  <si>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</si>
  <si>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</si>
  <si>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</si>
  <si>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</si>
  <si>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</si>
  <si>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</si>
  <si>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</si>
  <si>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</si>
  <si>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</si>
  <si>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</si>
  <si>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</si>
  <si>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</si>
  <si>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</si>
  <si>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</si>
  <si>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</si>
  <si>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</si>
  <si>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</si>
  <si>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</si>
  <si>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</si>
  <si>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</si>
  <si>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</si>
  <si>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</si>
  <si>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</si>
  <si>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</si>
  <si>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</si>
  <si>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</si>
  <si>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</si>
  <si>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</si>
  <si>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</si>
  <si>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</si>
  <si>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</si>
  <si>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</si>
  <si>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</si>
  <si>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</si>
  <si>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</si>
  <si>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</si>
  <si>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</si>
  <si>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</si>
  <si>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</si>
  <si>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</si>
  <si>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</si>
  <si>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</si>
  <si>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</si>
  <si>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</si>
  <si>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</si>
  <si>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</si>
  <si>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</si>
  <si>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</si>
  <si>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</si>
  <si>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</si>
  <si>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</si>
  <si>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</si>
  <si>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</si>
  <si>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</si>
  <si>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</si>
  <si>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</si>
  <si>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</si>
  <si>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</si>
  <si>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</si>
  <si>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</si>
  <si>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</si>
  <si>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</si>
  <si>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</si>
  <si>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</si>
  <si>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</si>
  <si>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</si>
  <si>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</si>
  <si>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</si>
  <si>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</si>
  <si>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</si>
  <si>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</si>
  <si>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</si>
  <si>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</si>
  <si>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</si>
  <si>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</si>
  <si>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</si>
  <si>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</si>
  <si>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</si>
  <si>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</si>
  <si>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</si>
  <si>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</si>
  <si>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</si>
  <si>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</si>
  <si>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</si>
  <si>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</si>
  <si>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</si>
  <si>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</si>
  <si>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</si>
  <si>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</si>
  <si>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</si>
  <si>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</si>
  <si>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</si>
  <si>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</si>
  <si>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</si>
  <si>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</si>
  <si>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</si>
  <si>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</si>
  <si>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</si>
  <si>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</si>
  <si>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</si>
  <si>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</si>
  <si>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</si>
  <si>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</si>
  <si>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</si>
  <si>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</si>
  <si>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</si>
  <si>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</si>
  <si>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</si>
  <si>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</si>
  <si>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</si>
  <si>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</si>
  <si>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</si>
  <si>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</si>
  <si>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</si>
  <si>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</si>
  <si>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</si>
  <si>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</si>
  <si>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</si>
  <si>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</si>
  <si>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</si>
  <si>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</si>
  <si>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</si>
  <si>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</si>
  <si>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</si>
  <si>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</si>
  <si>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</si>
  <si>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</si>
  <si>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</si>
  <si>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</si>
  <si>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</si>
  <si>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</si>
  <si>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</si>
  <si>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</si>
  <si>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</si>
  <si>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</si>
  <si>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</si>
  <si>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</si>
  <si>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</si>
  <si>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</si>
  <si>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</si>
  <si>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</si>
  <si>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</si>
  <si>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</si>
  <si>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</si>
  <si>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</si>
  <si>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</si>
  <si>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</si>
  <si>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</si>
  <si>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</si>
  <si>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</si>
  <si>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</si>
  <si>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</si>
  <si>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</si>
  <si>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</si>
  <si>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</si>
  <si>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</si>
  <si>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</si>
  <si>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</si>
  <si>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</si>
  <si>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</si>
  <si>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</si>
  <si>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</si>
  <si>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</si>
  <si>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</si>
  <si>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</si>
  <si>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</si>
  <si>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</si>
  <si>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</si>
  <si>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</si>
  <si>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</si>
  <si>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</si>
  <si>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</si>
  <si>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</si>
  <si>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</si>
  <si>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</si>
  <si>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</si>
  <si>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</si>
  <si>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</si>
  <si>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</si>
  <si>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</si>
  <si>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</si>
  <si>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</si>
  <si>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</si>
  <si>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</si>
  <si>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</si>
  <si>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</si>
  <si>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</si>
  <si>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</si>
  <si>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</si>
  <si>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</si>
  <si>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</si>
  <si>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</si>
  <si>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</si>
  <si>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</si>
  <si>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</si>
  <si>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</si>
  <si>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</si>
  <si>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</si>
  <si>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</si>
  <si>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</si>
  <si>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</si>
  <si>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</si>
  <si>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</si>
  <si>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</si>
  <si>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</si>
  <si>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</si>
  <si>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</si>
  <si>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</si>
  <si>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</si>
  <si>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</si>
  <si>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</si>
  <si>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</si>
  <si>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</si>
  <si>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</si>
  <si>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</si>
  <si>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</si>
  <si>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</si>
  <si>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</si>
  <si>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</si>
  <si>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</si>
  <si>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</si>
  <si>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</si>
  <si>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</si>
  <si>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</si>
  <si>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</si>
  <si>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</si>
  <si>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</si>
  <si>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</si>
  <si>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</si>
  <si>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</si>
  <si>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</si>
  <si>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</si>
  <si>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</si>
  <si>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</si>
  <si>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</si>
  <si>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</si>
  <si>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</si>
  <si>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</si>
  <si>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</si>
  <si>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</si>
  <si>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</si>
  <si>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</si>
  <si>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</si>
  <si>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</si>
  <si>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</si>
  <si>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</si>
  <si>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</si>
  <si>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</si>
  <si>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</si>
  <si>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</si>
  <si>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</si>
  <si>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</si>
  <si>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</si>
  <si>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</si>
  <si>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</si>
  <si>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</si>
  <si>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</si>
  <si>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</si>
  <si>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</si>
  <si>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</si>
  <si>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</si>
  <si>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</si>
  <si>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</si>
  <si>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</si>
  <si>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</si>
  <si>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</si>
  <si>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</si>
  <si>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</si>
  <si>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</si>
  <si>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</si>
  <si>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</si>
  <si>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</si>
  <si>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</si>
  <si>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</si>
  <si>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</si>
  <si>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</si>
  <si>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</si>
  <si>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</si>
  <si>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</si>
  <si>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</si>
  <si>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</si>
  <si>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</si>
  <si>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</si>
  <si>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</si>
  <si>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</si>
  <si>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</si>
  <si>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</si>
  <si>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</si>
  <si>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</si>
  <si>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</si>
  <si>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</si>
  <si>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</si>
  <si>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</si>
  <si>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</si>
  <si>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</si>
  <si>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</si>
  <si>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</si>
  <si>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</si>
  <si>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</si>
  <si>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</si>
  <si>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</si>
  <si>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</si>
  <si>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</si>
  <si>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</si>
  <si>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</si>
  <si>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</si>
  <si>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</si>
  <si>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</si>
  <si>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</si>
  <si>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</si>
  <si>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</si>
  <si>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</si>
  <si>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</si>
  <si>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</si>
  <si>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</si>
  <si>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</si>
  <si>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</si>
  <si>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</si>
  <si>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</si>
  <si>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</si>
  <si>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</si>
  <si>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</si>
  <si>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</si>
  <si>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</si>
  <si>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</si>
  <si>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</si>
  <si>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</si>
  <si>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</si>
  <si>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</si>
  <si>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</si>
  <si>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</si>
  <si>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</si>
  <si>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</si>
  <si>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</si>
  <si>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</si>
  <si>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</si>
  <si>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</si>
  <si>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</si>
  <si>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</si>
  <si>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</si>
  <si>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</si>
  <si>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</si>
  <si>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</si>
  <si>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</si>
  <si>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</si>
  <si>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</si>
  <si>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</si>
  <si>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</si>
  <si>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</si>
  <si>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</si>
  <si>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</si>
  <si>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</si>
  <si>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</si>
  <si>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</si>
  <si>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</si>
  <si>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</si>
  <si>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</si>
  <si>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</si>
  <si>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</si>
  <si>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</si>
  <si>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</si>
  <si>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</si>
  <si>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</si>
  <si>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</si>
  <si>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</si>
  <si>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</si>
  <si>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</si>
  <si>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</si>
  <si>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</si>
  <si>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</si>
  <si>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</si>
  <si>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</si>
  <si>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</si>
  <si>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</si>
  <si>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</si>
  <si>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</si>
  <si>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</si>
  <si>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</si>
  <si>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</si>
  <si>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</si>
  <si>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</si>
  <si>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</si>
  <si>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</si>
  <si>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</si>
  <si>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</si>
  <si>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</si>
  <si>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</si>
  <si>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</si>
  <si>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</si>
  <si>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</si>
  <si>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</si>
  <si>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</si>
  <si>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</si>
  <si>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</si>
  <si>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</si>
  <si>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</si>
  <si>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</si>
  <si>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</si>
  <si>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</si>
  <si>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</si>
  <si>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</si>
  <si>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</si>
  <si>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</si>
  <si>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</si>
  <si>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</si>
  <si>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</si>
  <si>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</si>
  <si>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</si>
  <si>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</si>
  <si>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</si>
  <si>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</si>
  <si>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</si>
  <si>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</si>
  <si>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</si>
  <si>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</si>
  <si>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</si>
  <si>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</si>
  <si>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</si>
  <si>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</si>
  <si>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</si>
  <si>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</si>
  <si>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</si>
  <si>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</si>
  <si>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</si>
  <si>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</si>
  <si>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</si>
  <si>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</si>
  <si>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</si>
  <si>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</si>
  <si>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</si>
  <si>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</si>
  <si>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</si>
  <si>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</si>
  <si>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</si>
  <si>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</si>
  <si>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</si>
  <si>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</si>
  <si>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</si>
  <si>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</si>
  <si>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</si>
  <si>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</si>
  <si>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</si>
  <si>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</si>
  <si>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</si>
  <si>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</si>
  <si>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</si>
  <si>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</si>
  <si>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</si>
  <si>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</si>
  <si>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</si>
  <si>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</si>
  <si>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</si>
  <si>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</si>
  <si>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</si>
  <si>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</si>
  <si>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</si>
  <si>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</si>
  <si>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</si>
  <si>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</si>
  <si>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</si>
  <si>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</si>
  <si>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</si>
  <si>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</si>
  <si>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</si>
  <si>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</si>
  <si>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</si>
  <si>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</si>
  <si>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</si>
  <si>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</si>
  <si>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</si>
  <si>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</si>
  <si>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</si>
  <si>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</si>
  <si>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</si>
  <si>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</si>
  <si>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</si>
  <si>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</si>
  <si>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</si>
  <si>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</si>
  <si>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</si>
  <si>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</si>
  <si>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</si>
  <si>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</si>
  <si>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</si>
  <si>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</si>
  <si>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</si>
  <si>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</si>
  <si>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</si>
  <si>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</si>
  <si>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</si>
  <si>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</si>
  <si>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</si>
  <si>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</si>
  <si>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</si>
  <si>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</si>
  <si>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</si>
  <si>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</si>
  <si>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</si>
  <si>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</si>
  <si>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</si>
  <si>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</si>
  <si>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</si>
  <si>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</si>
  <si>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</si>
  <si>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</si>
  <si>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</si>
  <si>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</si>
  <si>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</si>
  <si>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</si>
  <si>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</si>
  <si>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</si>
  <si>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</si>
  <si>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</si>
  <si>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</si>
  <si>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</si>
  <si>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</si>
  <si>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</si>
  <si>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</si>
  <si>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</si>
  <si>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</si>
  <si>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</si>
  <si>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</si>
  <si>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</si>
  <si>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</si>
  <si>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</si>
  <si>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</si>
  <si>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</si>
  <si>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</si>
  <si>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</si>
  <si>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</si>
  <si>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</si>
  <si>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</si>
  <si>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</si>
  <si>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</si>
  <si>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</si>
  <si>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</si>
  <si>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</si>
  <si>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</si>
  <si>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</si>
  <si>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</si>
  <si>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</si>
  <si>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</si>
  <si>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</si>
  <si>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</si>
  <si>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</si>
  <si>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</si>
  <si>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</si>
  <si>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</si>
  <si>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</si>
  <si>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</si>
  <si>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</si>
  <si>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</si>
  <si>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</si>
  <si>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</si>
  <si>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</si>
  <si>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</si>
  <si>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</si>
  <si>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</si>
  <si>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</si>
  <si>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</si>
  <si>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</si>
  <si>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</si>
  <si>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</si>
  <si>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</si>
  <si>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</si>
  <si>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</si>
  <si>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</si>
  <si>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</si>
  <si>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</si>
  <si>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</si>
  <si>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</si>
  <si>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</si>
  <si>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</si>
  <si>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</si>
  <si>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</si>
  <si>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</si>
  <si>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</si>
  <si>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</si>
  <si>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</si>
  <si>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</si>
  <si>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</si>
  <si>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</si>
  <si>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</si>
  <si>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</si>
  <si>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</si>
  <si>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</si>
  <si>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</si>
  <si>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</si>
  <si>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</si>
  <si>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</si>
  <si>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</si>
  <si>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</si>
  <si>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</si>
  <si>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</si>
  <si>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</si>
  <si>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</si>
  <si>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</si>
  <si>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</si>
  <si>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</si>
  <si>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</si>
  <si>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</si>
  <si>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</si>
  <si>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</si>
  <si>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</si>
  <si>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</si>
  <si>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</si>
  <si>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</si>
  <si>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</si>
  <si>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</si>
  <si>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</si>
  <si>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</si>
  <si>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</si>
  <si>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</si>
  <si>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</si>
  <si>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</si>
  <si>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</si>
  <si>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</si>
  <si>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</si>
  <si>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</si>
  <si>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</si>
  <si>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</si>
  <si>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</si>
  <si>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</si>
  <si>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</si>
  <si>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</si>
  <si>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</si>
  <si>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</si>
  <si>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</si>
  <si>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</si>
  <si>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</si>
  <si>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</si>
  <si>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</si>
  <si>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</si>
  <si>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</si>
  <si>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</si>
  <si>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</si>
  <si>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</si>
  <si>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</si>
  <si>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</si>
  <si>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</si>
  <si>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</si>
  <si>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</si>
  <si>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</si>
  <si>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</si>
  <si>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</si>
  <si>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</si>
  <si>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</si>
  <si>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</si>
  <si>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</si>
  <si>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</si>
  <si>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</si>
  <si>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</si>
  <si>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</si>
  <si>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</si>
  <si>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</si>
  <si>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</si>
  <si>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</si>
  <si>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</si>
  <si>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</si>
  <si>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</si>
  <si>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</si>
  <si>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</si>
  <si>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</si>
  <si>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</si>
  <si>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</si>
  <si>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</si>
  <si>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</si>
  <si>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</si>
  <si>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</si>
  <si>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</si>
  <si>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</si>
  <si>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</si>
  <si>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</si>
  <si>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</si>
  <si>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</si>
  <si>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</si>
  <si>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</si>
  <si>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</si>
  <si>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</si>
  <si>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</si>
  <si>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</si>
  <si>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</si>
  <si>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</si>
  <si>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</si>
  <si>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</si>
  <si>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</si>
  <si>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</si>
  <si>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</si>
  <si>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</si>
  <si>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</si>
  <si>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</si>
  <si>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</si>
  <si>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</si>
  <si>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</si>
  <si>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</si>
  <si>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</si>
  <si>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</si>
  <si>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</si>
  <si>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</si>
  <si>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</si>
  <si>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</si>
  <si>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</si>
  <si>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</si>
  <si>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</si>
  <si>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</si>
  <si>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</si>
  <si>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</si>
  <si>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</si>
  <si>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</si>
  <si>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</si>
  <si>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</si>
  <si>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</si>
  <si>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</si>
  <si>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</si>
  <si>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</si>
  <si>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</si>
  <si>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</si>
  <si>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</si>
  <si>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</si>
  <si>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</si>
  <si>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</si>
  <si>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</si>
  <si>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</si>
  <si>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</si>
  <si>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</si>
  <si>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</si>
  <si>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</si>
  <si>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</si>
  <si>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</si>
  <si>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</si>
  <si>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</si>
  <si>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</si>
  <si>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</si>
  <si>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</si>
  <si>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</si>
  <si>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</si>
  <si>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</si>
  <si>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</si>
  <si>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</si>
  <si>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</si>
  <si>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</si>
  <si>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</si>
  <si>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</si>
  <si>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</si>
  <si>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</si>
  <si>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</si>
  <si>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</si>
  <si>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</si>
  <si>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</si>
  <si>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</si>
  <si>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</si>
  <si>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</si>
  <si>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</si>
  <si>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</si>
  <si>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</si>
  <si>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</si>
  <si>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</si>
  <si>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</si>
  <si>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</si>
  <si>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</si>
  <si>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</si>
  <si>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</si>
  <si>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</si>
  <si>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</si>
  <si>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</si>
  <si>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</si>
  <si>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</si>
  <si>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</si>
  <si>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</si>
  <si>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</si>
  <si>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</si>
  <si>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</si>
  <si>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</si>
  <si>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</si>
  <si>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</si>
  <si>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</si>
  <si>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</si>
  <si>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</si>
  <si>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</si>
  <si>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</si>
  <si>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</si>
  <si>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</si>
  <si>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</si>
  <si>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</si>
  <si>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</si>
  <si>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</si>
  <si>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</si>
  <si>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</si>
  <si>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</si>
  <si>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</si>
  <si>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</si>
  <si>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</si>
  <si>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</si>
  <si>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</si>
  <si>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</si>
  <si>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</si>
  <si>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</si>
  <si>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</si>
  <si>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</si>
  <si>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</si>
  <si>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</si>
  <si>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</si>
  <si>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</si>
  <si>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</si>
  <si>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</si>
  <si>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</si>
  <si>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</si>
  <si>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</si>
  <si>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</si>
  <si>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</si>
  <si>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</si>
  <si>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</si>
  <si>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</si>
  <si>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</si>
  <si>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</si>
  <si>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</si>
  <si>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</si>
  <si>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</si>
  <si>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</si>
  <si>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</si>
  <si>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</si>
  <si>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</si>
  <si>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</si>
  <si>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</si>
  <si>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</si>
  <si>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</si>
  <si>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</si>
  <si>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</si>
  <si>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</si>
  <si>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</si>
  <si>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</si>
  <si>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</si>
  <si>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</si>
  <si>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</si>
  <si>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</si>
  <si>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</si>
  <si>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</si>
  <si>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</si>
  <si>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</si>
  <si>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</si>
  <si>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</si>
  <si>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</si>
  <si>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</si>
  <si>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</si>
  <si>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</si>
  <si>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</si>
  <si>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</si>
  <si>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</si>
  <si>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</si>
  <si>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</si>
  <si>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</si>
  <si>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</si>
  <si>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</si>
  <si>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</si>
  <si>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</si>
  <si>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</si>
  <si>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</si>
  <si>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</si>
  <si>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</si>
  <si>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</si>
  <si>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</si>
  <si>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</si>
  <si>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</si>
  <si>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</si>
  <si>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</si>
  <si>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</si>
  <si>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</si>
  <si>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</si>
  <si>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</si>
  <si>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</si>
  <si>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</si>
  <si>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</si>
  <si>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</si>
  <si>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</si>
  <si>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</si>
  <si>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</si>
  <si>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</si>
  <si>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</si>
  <si>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</si>
  <si>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</si>
  <si>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</si>
  <si>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</si>
  <si>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</si>
  <si>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</si>
  <si>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</si>
  <si>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</si>
  <si>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</si>
  <si>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</si>
  <si>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</si>
  <si>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</si>
  <si>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</si>
  <si>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</si>
  <si>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</si>
  <si>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</si>
  <si>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</si>
  <si>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</si>
  <si>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</si>
  <si>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</si>
  <si>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</si>
  <si>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</si>
  <si>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</si>
  <si>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</si>
  <si>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</si>
  <si>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</si>
  <si>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</si>
  <si>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</si>
  <si>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</si>
  <si>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</si>
  <si>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</si>
  <si>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</si>
  <si>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</si>
  <si>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</si>
  <si>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</si>
  <si>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</si>
  <si>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</si>
  <si>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</si>
  <si>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</si>
  <si>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</si>
  <si>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</si>
  <si>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</si>
  <si>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</si>
  <si>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</si>
  <si>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</si>
  <si>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</si>
  <si>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</si>
  <si>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</si>
  <si>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</si>
  <si>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</si>
  <si>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</si>
  <si>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</si>
  <si>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</si>
  <si>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</si>
  <si>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</si>
  <si>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</si>
  <si>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</si>
  <si>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</si>
  <si>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</si>
  <si>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</si>
  <si>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</si>
  <si>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</si>
  <si>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</si>
  <si>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</si>
  <si>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</si>
  <si>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</si>
  <si>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</si>
  <si>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</si>
  <si>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</si>
  <si>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</si>
  <si>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</si>
  <si>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</si>
  <si>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</si>
  <si>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</si>
  <si>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</si>
  <si>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</si>
  <si>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</si>
  <si>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</si>
  <si>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</si>
  <si>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</si>
  <si>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</si>
  <si>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</si>
  <si>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</si>
  <si>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</si>
  <si>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</si>
  <si>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</si>
  <si>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</si>
  <si>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</si>
  <si>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</si>
  <si>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</si>
  <si>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</si>
  <si>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</si>
  <si>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</si>
  <si>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</si>
  <si>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</si>
  <si>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</si>
  <si>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</si>
  <si>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</si>
  <si>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</si>
  <si>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</si>
  <si>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</si>
  <si>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</si>
  <si>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</si>
  <si>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</si>
  <si>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</si>
  <si>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</si>
  <si>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</si>
  <si>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</si>
  <si>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</si>
  <si>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</si>
  <si>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</si>
  <si>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</si>
  <si>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</si>
  <si>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</si>
  <si>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</si>
  <si>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</si>
  <si>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</si>
  <si>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</si>
  <si>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</si>
  <si>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</si>
  <si>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</si>
  <si>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</si>
  <si>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</si>
  <si>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</si>
  <si>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</si>
  <si>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</si>
  <si>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</si>
  <si>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</si>
  <si>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</si>
  <si>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</si>
  <si>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</si>
  <si>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</si>
  <si>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</si>
  <si>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</si>
  <si>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</si>
  <si>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</si>
  <si>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</si>
  <si>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</si>
  <si>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</si>
  <si>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</si>
  <si>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</si>
  <si>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</si>
  <si>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</si>
  <si>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</si>
  <si>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</si>
  <si>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</si>
  <si>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</si>
  <si>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</si>
  <si>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</si>
  <si>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</si>
  <si>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</si>
  <si>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</si>
  <si>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</si>
  <si>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</si>
  <si>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</si>
  <si>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</si>
  <si>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</si>
  <si>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</si>
  <si>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</si>
  <si>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</si>
  <si>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</si>
  <si>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</si>
  <si>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</si>
  <si>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</si>
  <si>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</si>
  <si>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</si>
  <si>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</si>
  <si>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</si>
  <si>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</si>
  <si>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</si>
  <si>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</si>
  <si>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</si>
  <si>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</si>
  <si>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</si>
  <si>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</si>
  <si>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</si>
  <si>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</si>
  <si>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</si>
  <si>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</si>
  <si>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</si>
  <si>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</si>
  <si>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</si>
  <si>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</si>
  <si>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</si>
  <si>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</si>
  <si>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</si>
  <si>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</si>
  <si>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</si>
  <si>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</si>
  <si>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</si>
  <si>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</si>
  <si>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</si>
  <si>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</si>
  <si>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</si>
  <si>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</si>
  <si>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</si>
  <si>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</si>
  <si>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</si>
  <si>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</si>
  <si>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</si>
  <si>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</si>
  <si>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</si>
  <si>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</si>
  <si>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</si>
  <si>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</si>
  <si>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</si>
  <si>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</si>
  <si>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</si>
  <si>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</si>
  <si>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</si>
  <si>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</si>
  <si>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</si>
  <si>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</si>
  <si>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</si>
  <si>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</si>
  <si>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</si>
  <si>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</si>
  <si>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</si>
  <si>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</si>
  <si>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</si>
  <si>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</si>
  <si>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</si>
  <si>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</si>
  <si>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</si>
  <si>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</si>
  <si>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</si>
  <si>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</si>
  <si>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</si>
  <si>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</si>
  <si>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</si>
  <si>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</si>
  <si>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</si>
  <si>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</si>
  <si>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</si>
  <si>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</si>
  <si>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</si>
  <si>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</si>
  <si>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</si>
  <si>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</si>
  <si>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</si>
  <si>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</si>
  <si>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</si>
  <si>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</si>
  <si>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</si>
  <si>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</si>
  <si>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</si>
  <si>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</si>
  <si>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</si>
  <si>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</si>
  <si>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</si>
  <si>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</si>
  <si>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</si>
  <si>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</si>
  <si>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</si>
  <si>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</si>
  <si>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</si>
  <si>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</si>
  <si>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</si>
  <si>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</si>
  <si>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</si>
  <si>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</si>
  <si>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</si>
  <si>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</si>
  <si>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</si>
  <si>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</si>
  <si>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</si>
  <si>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</si>
  <si>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</si>
  <si>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</si>
  <si>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</si>
  <si>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</si>
  <si>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</si>
  <si>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</si>
  <si>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</si>
  <si>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</si>
  <si>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</si>
  <si>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</si>
  <si>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</si>
  <si>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</si>
  <si>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</si>
  <si>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</si>
  <si>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</si>
  <si>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</si>
  <si>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</si>
  <si>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</si>
  <si>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</si>
  <si>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</si>
  <si>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</si>
  <si>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</si>
  <si>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</si>
  <si>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</si>
  <si>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</si>
  <si>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</si>
  <si>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</si>
  <si>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</si>
  <si>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</si>
  <si>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</si>
  <si>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</si>
  <si>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</si>
  <si>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</si>
  <si>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</si>
  <si>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</si>
  <si>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</si>
  <si>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</si>
  <si>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</si>
  <si>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</si>
  <si>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</si>
  <si>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</si>
  <si>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</si>
  <si>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</si>
  <si>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</si>
  <si>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</si>
  <si>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</si>
  <si>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</si>
  <si>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</si>
  <si>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</si>
  <si>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</si>
  <si>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</si>
  <si>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</si>
  <si>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</si>
  <si>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</si>
  <si>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</si>
  <si>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</si>
  <si>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</si>
  <si>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</si>
  <si>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</si>
  <si>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</si>
  <si>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</si>
  <si>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</si>
  <si>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</si>
  <si>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</si>
  <si>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</si>
  <si>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</si>
  <si>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</si>
  <si>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</si>
  <si>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</si>
  <si>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</si>
  <si>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</si>
  <si>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</si>
  <si>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</si>
  <si>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</si>
  <si>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</si>
  <si>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</si>
  <si>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</si>
  <si>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</si>
  <si>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</si>
  <si>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</si>
  <si>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</si>
  <si>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</si>
  <si>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</si>
  <si>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</si>
  <si>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</si>
  <si>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</si>
  <si>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</si>
  <si>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</si>
  <si>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</si>
  <si>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</si>
  <si>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</si>
  <si>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</si>
  <si>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</si>
  <si>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</si>
  <si>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</si>
  <si>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</si>
  <si>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</si>
  <si>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</si>
  <si>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</si>
  <si>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</si>
  <si>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</si>
  <si>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</si>
  <si>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</si>
  <si>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</si>
  <si>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</si>
  <si>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</si>
  <si>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</si>
  <si>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</si>
  <si>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</si>
  <si>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</si>
  <si>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</si>
  <si>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</si>
  <si>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</si>
  <si>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</si>
  <si>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</si>
  <si>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</si>
  <si>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</si>
  <si>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</si>
  <si>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</si>
  <si>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</si>
  <si>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</si>
  <si>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</si>
  <si>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</si>
  <si>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</si>
  <si>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</si>
  <si>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</si>
  <si>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</si>
  <si>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</si>
  <si>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</si>
  <si>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</si>
  <si>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</si>
  <si>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</si>
  <si>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</si>
  <si>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</si>
  <si>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</si>
  <si>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</si>
  <si>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</si>
  <si>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</si>
  <si>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</si>
  <si>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</si>
  <si>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</si>
  <si>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</si>
  <si>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</si>
  <si>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</si>
  <si>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</si>
  <si>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</si>
  <si>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</si>
  <si>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</si>
  <si>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</si>
  <si>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</si>
  <si>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</si>
  <si>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</si>
  <si>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</si>
  <si>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</si>
  <si>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</si>
  <si>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</si>
  <si>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</si>
  <si>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</si>
  <si>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</si>
  <si>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</si>
  <si>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</si>
  <si>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</si>
  <si>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</si>
  <si>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</si>
  <si>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</si>
  <si>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</si>
  <si>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</si>
  <si>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</si>
  <si>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</si>
  <si>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</si>
  <si>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</si>
  <si>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</si>
  <si>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</si>
  <si>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</si>
  <si>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</si>
  <si>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</si>
  <si>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</si>
  <si>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</si>
  <si>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</si>
  <si>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</si>
  <si>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</si>
  <si>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</si>
  <si>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</si>
  <si>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</si>
  <si>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</si>
  <si>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</si>
  <si>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</si>
  <si>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</si>
  <si>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</si>
  <si>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</si>
  <si>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</si>
  <si>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</si>
  <si>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</si>
  <si>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</si>
  <si>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</si>
  <si>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</si>
  <si>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</si>
  <si>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</si>
  <si>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</si>
  <si>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</si>
  <si>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</si>
  <si>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</si>
  <si>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</si>
  <si>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</si>
  <si>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</si>
  <si>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</si>
  <si>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</si>
  <si>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</si>
  <si>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</si>
  <si>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</si>
  <si>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</si>
  <si>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</si>
  <si>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</si>
  <si>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</si>
  <si>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</si>
  <si>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</si>
  <si>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</si>
  <si>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</si>
  <si>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</si>
  <si>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</si>
  <si>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</si>
  <si>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</si>
  <si>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</si>
  <si>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</si>
  <si>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</si>
  <si>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</si>
  <si>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</si>
  <si>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</si>
  <si>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</si>
  <si>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</si>
  <si>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</si>
  <si>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</si>
  <si>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</si>
  <si>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</si>
  <si>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</si>
  <si>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</si>
  <si>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</si>
  <si>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</si>
  <si>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</si>
  <si>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</si>
  <si>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</si>
  <si>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</si>
  <si>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</si>
  <si>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</si>
  <si>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</si>
  <si>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</si>
  <si>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</si>
  <si>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</si>
  <si>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</si>
  <si>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</si>
  <si>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</si>
  <si>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</si>
  <si>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</si>
  <si>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</si>
  <si>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</si>
  <si>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</si>
  <si>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</si>
  <si>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</si>
  <si>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</si>
  <si>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</si>
  <si>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</si>
  <si>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</si>
  <si>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</si>
  <si>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</si>
  <si>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</si>
  <si>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</si>
  <si>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</si>
  <si>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</si>
  <si>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</si>
  <si>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</si>
  <si>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</si>
  <si>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</si>
  <si>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</si>
  <si>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</si>
  <si>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</si>
  <si>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</si>
  <si>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</si>
  <si>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</si>
  <si>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</si>
  <si>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</si>
  <si>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</si>
  <si>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</si>
  <si>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</si>
  <si>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</si>
  <si>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</si>
  <si>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</si>
  <si>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</si>
  <si>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</si>
  <si>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</si>
  <si>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</si>
  <si>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</si>
  <si>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</si>
  <si>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</si>
  <si>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</si>
  <si>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</si>
  <si>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</si>
  <si>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</si>
  <si>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</si>
  <si>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</si>
  <si>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</si>
  <si>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</si>
  <si>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</si>
  <si>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</si>
  <si>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</si>
  <si>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</si>
  <si>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</si>
  <si>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</si>
  <si>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</si>
  <si>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</si>
  <si>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</si>
  <si>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</si>
  <si>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</si>
  <si>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</si>
  <si>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</si>
  <si>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</si>
  <si>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</si>
  <si>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</si>
  <si>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</si>
  <si>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</si>
  <si>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</si>
  <si>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</si>
  <si>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</si>
  <si>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</si>
  <si>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</si>
  <si>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</si>
  <si>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</si>
  <si>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</si>
  <si>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</si>
  <si>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</si>
  <si>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</si>
  <si>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</si>
  <si>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</si>
  <si>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</si>
  <si>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</si>
  <si>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</si>
  <si>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</si>
  <si>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</si>
  <si>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</si>
  <si>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</si>
  <si>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</si>
  <si>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</si>
  <si>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</si>
  <si>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</si>
  <si>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</si>
  <si>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</si>
  <si>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</si>
  <si>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</si>
  <si>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</si>
  <si>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</si>
  <si>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</si>
  <si>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</si>
  <si>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</si>
  <si>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</si>
  <si>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</si>
  <si>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</si>
  <si>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</si>
  <si>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</si>
  <si>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</si>
  <si>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</si>
  <si>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</si>
  <si>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</si>
  <si>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</si>
  <si>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</si>
  <si>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</si>
  <si>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</si>
  <si>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</si>
  <si>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</si>
  <si>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</si>
  <si>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</si>
  <si>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</si>
  <si>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</si>
  <si>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</si>
  <si>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</si>
  <si>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</si>
  <si>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</si>
  <si>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</si>
  <si>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</si>
  <si>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</si>
  <si>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</si>
  <si>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</si>
  <si>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</si>
  <si>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</si>
  <si>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</si>
  <si>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</si>
  <si>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</si>
  <si>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</si>
  <si>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</si>
  <si>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</si>
  <si>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</si>
  <si>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</si>
  <si>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</si>
  <si>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</si>
  <si>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</si>
  <si>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</si>
  <si>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</si>
  <si>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</si>
  <si>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</si>
  <si>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</si>
  <si>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</si>
  <si>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</si>
  <si>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</si>
  <si>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</si>
  <si>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</si>
  <si>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</si>
  <si>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</si>
  <si>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</si>
  <si>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</si>
  <si>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</si>
  <si>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</si>
  <si>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</si>
  <si>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</si>
  <si>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</si>
  <si>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</si>
  <si>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</si>
  <si>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</si>
  <si>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</si>
  <si>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</si>
  <si>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</si>
  <si>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</si>
  <si>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</si>
  <si>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</si>
  <si>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</si>
  <si>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</si>
  <si>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</si>
  <si>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</si>
  <si>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</si>
  <si>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</si>
  <si>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</si>
  <si>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</si>
  <si>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</si>
  <si>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</si>
  <si>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</si>
  <si>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</si>
  <si>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</si>
  <si>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</si>
  <si>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</si>
  <si>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</si>
  <si>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</si>
  <si>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</si>
  <si>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</si>
  <si>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</si>
  <si>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</si>
  <si>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</si>
  <si>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</si>
  <si>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</si>
  <si>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</si>
  <si>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</si>
  <si>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</si>
  <si>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</si>
  <si>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</si>
  <si>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</si>
  <si>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</si>
  <si>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</si>
  <si>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</si>
  <si>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</si>
  <si>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</si>
  <si>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</si>
  <si>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</si>
  <si>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</si>
  <si>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</si>
  <si>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</si>
  <si>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</si>
  <si>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</si>
  <si>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</si>
  <si>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</si>
  <si>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</si>
  <si>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</si>
  <si>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</si>
  <si>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</si>
  <si>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</si>
  <si>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</si>
  <si>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</si>
  <si>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</si>
  <si>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</si>
  <si>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</si>
  <si>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</si>
  <si>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</si>
  <si>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</si>
  <si>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</si>
  <si>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</si>
  <si>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</si>
  <si>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</si>
  <si>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</si>
  <si>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</si>
  <si>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</si>
  <si>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</si>
  <si>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</si>
  <si>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</si>
  <si>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</si>
  <si>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</si>
  <si>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</si>
  <si>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</si>
  <si>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</si>
  <si>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</si>
  <si>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</si>
  <si>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</si>
  <si>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</si>
  <si>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</si>
  <si>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</si>
  <si>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</si>
  <si>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</si>
  <si>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</si>
  <si>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</si>
  <si>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</si>
  <si>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</si>
  <si>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</si>
  <si>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</si>
  <si>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</si>
  <si>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</si>
  <si>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</si>
  <si>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</si>
  <si>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</si>
  <si>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</si>
  <si>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</si>
  <si>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</si>
  <si>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</si>
  <si>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</si>
  <si>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</si>
  <si>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</si>
  <si>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</si>
  <si>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</si>
  <si>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</si>
  <si>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</si>
  <si>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</si>
  <si>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</si>
  <si>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</si>
  <si>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</si>
  <si>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</si>
  <si>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</si>
  <si>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</si>
  <si>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</si>
  <si>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</si>
  <si>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</si>
  <si>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</si>
  <si>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</si>
  <si>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</si>
  <si>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</si>
  <si>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</si>
  <si>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</si>
  <si>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</si>
  <si>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</si>
  <si>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</si>
  <si>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</si>
  <si>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</si>
  <si>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</si>
  <si>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</si>
  <si>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</si>
  <si>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</si>
  <si>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</si>
  <si>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</si>
  <si>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</si>
  <si>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</si>
  <si>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</si>
  <si>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</si>
  <si>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</si>
  <si>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</si>
  <si>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</si>
  <si>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</si>
  <si>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</si>
  <si>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</si>
  <si>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</si>
  <si>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</si>
  <si>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</si>
  <si>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</si>
  <si>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</si>
  <si>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</si>
  <si>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</si>
  <si>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</si>
  <si>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</si>
  <si>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</si>
  <si>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</si>
  <si>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</si>
  <si>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</si>
  <si>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</si>
  <si>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</si>
  <si>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</si>
  <si>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</si>
  <si>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</si>
  <si>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</si>
  <si>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</si>
  <si>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</si>
  <si>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</si>
  <si>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</si>
  <si>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</si>
  <si>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</si>
  <si>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</si>
  <si>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</si>
  <si>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</si>
  <si>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</si>
  <si>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</si>
  <si>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</si>
  <si>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</si>
  <si>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</si>
  <si>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</si>
  <si>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</si>
  <si>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</si>
  <si>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</si>
  <si>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</si>
  <si>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</si>
  <si>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</si>
  <si>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</si>
  <si>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</si>
  <si>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</si>
  <si>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</si>
  <si>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</si>
  <si>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</si>
  <si>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</si>
  <si>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</si>
  <si>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</si>
  <si>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</si>
  <si>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</si>
  <si>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</si>
  <si>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</si>
  <si>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</si>
  <si>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</si>
  <si>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</si>
  <si>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</si>
  <si>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</si>
  <si>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</si>
  <si>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</si>
  <si>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</si>
  <si>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</si>
  <si>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</si>
  <si>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</si>
  <si>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</si>
  <si>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</si>
  <si>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</si>
  <si>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</si>
  <si>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</si>
  <si>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</si>
  <si>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</si>
  <si>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</si>
  <si>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</si>
  <si>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</si>
  <si>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</si>
  <si>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</si>
  <si>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</si>
  <si>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</si>
  <si>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</si>
  <si>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</si>
  <si>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</si>
  <si>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</si>
  <si>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</si>
  <si>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</si>
  <si>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</si>
  <si>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</si>
  <si>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</si>
  <si>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</si>
  <si>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</si>
  <si>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</si>
  <si>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</si>
  <si>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</si>
  <si>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</si>
  <si>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</si>
  <si>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</si>
  <si>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</si>
  <si>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</si>
  <si>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</si>
  <si>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</si>
  <si>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</si>
  <si>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</si>
  <si>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</si>
  <si>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</si>
  <si>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</si>
  <si>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</si>
  <si>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</si>
  <si>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</si>
  <si>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</si>
  <si>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</si>
  <si>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</si>
  <si>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</si>
  <si>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</si>
  <si>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</si>
  <si>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</si>
  <si>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</si>
  <si>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</si>
  <si>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</si>
  <si>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</si>
  <si>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</si>
  <si>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</si>
  <si>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</si>
  <si>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</si>
  <si>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</si>
  <si>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</si>
  <si>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</si>
  <si>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</si>
  <si>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</si>
  <si>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</si>
  <si>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</si>
  <si>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</si>
  <si>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</si>
  <si>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</si>
  <si>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</si>
  <si>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</si>
  <si>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</si>
  <si>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</si>
  <si>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</si>
  <si>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</si>
  <si>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</si>
  <si>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</si>
  <si>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</si>
  <si>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</si>
  <si>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</si>
  <si>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</si>
  <si>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</si>
  <si>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</si>
  <si>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</si>
  <si>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</si>
  <si>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</si>
  <si>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</si>
  <si>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</si>
  <si>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</si>
  <si>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</si>
  <si>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</si>
  <si>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</si>
  <si>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</si>
  <si>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</si>
  <si>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</si>
  <si>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</si>
  <si>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</si>
  <si>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</si>
  <si>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</si>
  <si>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</si>
  <si>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</si>
  <si>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</si>
  <si>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</si>
  <si>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</si>
  <si>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</si>
  <si>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</si>
  <si>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</si>
  <si>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</si>
  <si>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</si>
  <si>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</si>
  <si>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</si>
  <si>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</si>
  <si>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</si>
  <si>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</si>
  <si>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</si>
  <si>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</si>
  <si>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</si>
  <si>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</si>
  <si>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</si>
  <si>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</si>
  <si>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</si>
  <si>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</si>
  <si>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</si>
  <si>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</si>
  <si>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</si>
  <si>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</si>
  <si>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</si>
  <si>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</si>
  <si>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</si>
  <si>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</si>
  <si>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</si>
  <si>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</si>
  <si>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</si>
  <si>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</si>
  <si>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</si>
  <si>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</si>
  <si>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</si>
  <si>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</si>
  <si>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</si>
  <si>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</si>
  <si>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</si>
  <si>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</si>
  <si>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</si>
  <si>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</si>
  <si>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</si>
  <si>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</si>
  <si>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</si>
  <si>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</si>
  <si>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</si>
  <si>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</si>
  <si>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</si>
  <si>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</si>
  <si>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</si>
  <si>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</si>
  <si>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</si>
  <si>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</si>
  <si>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</si>
  <si>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</si>
  <si>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</si>
  <si>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</si>
  <si>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</si>
  <si>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</si>
  <si>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</si>
  <si>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</si>
  <si>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</si>
  <si>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</si>
  <si>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</si>
  <si>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</si>
  <si>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</si>
  <si>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</si>
  <si>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</si>
  <si>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</si>
  <si>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</si>
  <si>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</si>
  <si>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</si>
  <si>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</si>
  <si>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</si>
  <si>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</si>
  <si>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</si>
  <si>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</si>
  <si>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</si>
  <si>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</si>
  <si>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</si>
  <si>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</si>
  <si>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</si>
  <si>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</si>
  <si>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</si>
  <si>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</si>
  <si>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</si>
  <si>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</si>
  <si>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</si>
  <si>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</si>
  <si>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</si>
  <si>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</si>
  <si>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</si>
  <si>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</si>
  <si>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</si>
  <si>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</si>
  <si>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</si>
  <si>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</si>
  <si>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</si>
  <si>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</si>
  <si>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</si>
  <si>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</si>
  <si>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</si>
  <si>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</si>
  <si>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</si>
  <si>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</si>
  <si>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</si>
  <si>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</si>
  <si>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</si>
  <si>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</si>
  <si>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</si>
  <si>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</si>
  <si>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</si>
  <si>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</si>
  <si>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</si>
  <si>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</si>
  <si>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</si>
  <si>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</si>
  <si>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</si>
  <si>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</si>
  <si>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</si>
  <si>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</si>
  <si>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</si>
  <si>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</si>
  <si>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</si>
  <si>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</si>
  <si>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</si>
  <si>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</si>
  <si>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</si>
  <si>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</si>
  <si>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</si>
  <si>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</si>
  <si>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</si>
  <si>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</si>
  <si>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</si>
  <si>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</si>
  <si>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</si>
  <si>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</si>
  <si>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</si>
  <si>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</si>
  <si>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</si>
  <si>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</si>
  <si>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</si>
  <si>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</si>
  <si>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</si>
  <si>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</si>
  <si>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</si>
  <si>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</si>
  <si>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</si>
  <si>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</si>
  <si>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</si>
  <si>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</si>
  <si>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</si>
  <si>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</si>
  <si>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</si>
  <si>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</si>
  <si>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</si>
  <si>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</si>
  <si>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</si>
  <si>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</si>
  <si>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</si>
  <si>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</si>
  <si>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</si>
  <si>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</si>
  <si>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</si>
  <si>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</si>
  <si>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</si>
  <si>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</si>
  <si>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</si>
  <si>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</si>
  <si>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</si>
  <si>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</si>
  <si>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</si>
  <si>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</si>
  <si>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</si>
  <si>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</si>
  <si>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</si>
  <si>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</si>
  <si>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</si>
  <si>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</si>
  <si>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</si>
  <si>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</si>
  <si>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</si>
  <si>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</si>
  <si>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</si>
  <si>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</si>
  <si>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</si>
  <si>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</si>
  <si>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</si>
  <si>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</si>
  <si>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</si>
  <si>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</si>
  <si>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</si>
  <si>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</si>
  <si>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</si>
  <si>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</si>
  <si>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</si>
  <si>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</si>
  <si>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</si>
  <si>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</si>
  <si>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</si>
  <si>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</si>
  <si>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</si>
  <si>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</si>
  <si>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</si>
  <si>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</si>
  <si>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</si>
  <si>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</si>
  <si>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</si>
  <si>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</si>
  <si>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</si>
  <si>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</si>
  <si>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</si>
  <si>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</si>
  <si>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</si>
  <si>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</si>
  <si>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</si>
  <si>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</si>
  <si>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</si>
  <si>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</si>
  <si>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</si>
  <si>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</si>
  <si>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</si>
  <si>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</si>
  <si>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</si>
  <si>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</si>
  <si>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</si>
  <si>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</si>
  <si>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</si>
  <si>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</si>
  <si>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</si>
  <si>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</si>
  <si>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</si>
  <si>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</si>
  <si>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</si>
  <si>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</si>
  <si>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</si>
  <si>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</si>
  <si>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</si>
  <si>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</si>
  <si>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</si>
  <si>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</si>
  <si>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</si>
  <si>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</si>
  <si>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</si>
  <si>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</si>
  <si>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</si>
  <si>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</si>
  <si>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</si>
  <si>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</si>
  <si>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</si>
  <si>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</si>
  <si>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</si>
  <si>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</si>
  <si>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</si>
  <si>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</si>
  <si>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</si>
  <si>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</si>
  <si>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</si>
  <si>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</si>
  <si>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</si>
  <si>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</si>
  <si>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</si>
  <si>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</si>
  <si>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</si>
  <si>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</si>
  <si>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</si>
  <si>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</si>
  <si>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</si>
  <si>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</si>
  <si>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</si>
  <si>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</si>
  <si>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</si>
  <si>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</si>
  <si>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</si>
  <si>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</si>
  <si>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</si>
  <si>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</si>
  <si>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</si>
  <si>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</si>
  <si>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</si>
  <si>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</si>
  <si>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</si>
  <si>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</si>
  <si>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</si>
  <si>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</si>
  <si>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</si>
  <si>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</si>
  <si>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</si>
  <si>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</si>
  <si>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</si>
  <si>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</si>
  <si>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</si>
  <si>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</si>
  <si>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</si>
  <si>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</si>
  <si>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</si>
  <si>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</si>
  <si>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</si>
  <si>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</si>
  <si>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</si>
  <si>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</si>
  <si>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</si>
  <si>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</si>
  <si>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</si>
  <si>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</si>
  <si>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</si>
  <si>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</si>
  <si>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</si>
  <si>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</si>
  <si>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</si>
  <si>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</si>
  <si>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</si>
  <si>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</si>
  <si>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</si>
  <si>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</si>
  <si>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</si>
  <si>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</si>
  <si>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</si>
  <si>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</si>
  <si>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</si>
  <si>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</si>
  <si>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</si>
  <si>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</si>
  <si>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</si>
  <si>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</si>
  <si>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</si>
  <si>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</si>
  <si>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</si>
  <si>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</si>
  <si>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</si>
  <si>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</si>
  <si>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</si>
  <si>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</si>
  <si>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</si>
  <si>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</si>
  <si>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</si>
  <si>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</si>
  <si>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</si>
  <si>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</si>
  <si>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</si>
  <si>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</si>
  <si>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</si>
  <si>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</si>
  <si>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</si>
  <si>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</si>
  <si>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</si>
  <si>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</si>
  <si>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</si>
  <si>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</si>
  <si>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</si>
  <si>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</si>
  <si>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</si>
  <si>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</si>
  <si>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</si>
  <si>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</si>
  <si>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</si>
  <si>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</si>
  <si>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</si>
  <si>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</si>
  <si>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</si>
  <si>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</si>
  <si>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</si>
  <si>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</si>
  <si>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</si>
  <si>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</si>
  <si>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</si>
  <si>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</si>
  <si>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</si>
  <si>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</si>
  <si>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</si>
  <si>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</si>
  <si>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</si>
  <si>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</si>
  <si>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</si>
  <si>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</si>
  <si>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</si>
  <si>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</si>
  <si>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</si>
  <si>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</si>
  <si>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</si>
  <si>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</si>
  <si>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</si>
  <si>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</si>
  <si>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</si>
  <si>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</si>
  <si>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</si>
  <si>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</si>
  <si>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</si>
  <si>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</si>
  <si>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</si>
  <si>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</si>
  <si>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</si>
  <si>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</si>
  <si>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</si>
  <si>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</si>
  <si>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</si>
  <si>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</si>
  <si>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</si>
  <si>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</si>
  <si>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</si>
  <si>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</si>
  <si>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</si>
  <si>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</si>
  <si>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</si>
  <si>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</si>
  <si>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</si>
  <si>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</si>
  <si>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</si>
  <si>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</si>
  <si>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</si>
  <si>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</si>
  <si>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</si>
  <si>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</si>
  <si>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</si>
  <si>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</si>
  <si>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</si>
  <si>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</si>
  <si>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</si>
  <si>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</si>
  <si>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</si>
  <si>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</si>
  <si>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</si>
  <si>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</si>
  <si>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</si>
  <si>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</si>
  <si>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</si>
  <si>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</si>
  <si>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</si>
  <si>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</si>
  <si>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</si>
  <si>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</si>
  <si>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</si>
  <si>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</si>
  <si>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</si>
  <si>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</si>
  <si>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</si>
  <si>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</si>
  <si>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</si>
  <si>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</si>
  <si>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</si>
  <si>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</si>
  <si>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</si>
  <si>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</si>
  <si>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</si>
  <si>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</si>
  <si>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</si>
  <si>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</si>
  <si>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</si>
  <si>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</si>
  <si>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</si>
  <si>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</si>
  <si>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</si>
  <si>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</si>
  <si>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</si>
  <si>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</si>
  <si>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</si>
  <si>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</si>
  <si>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</si>
  <si>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</si>
  <si>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</si>
  <si>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</si>
  <si>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</si>
  <si>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</si>
  <si>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</si>
  <si>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</si>
  <si>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</si>
  <si>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</si>
  <si>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</si>
  <si>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</si>
  <si>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</si>
  <si>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</si>
  <si>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</si>
  <si>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</si>
  <si>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</si>
  <si>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</si>
  <si>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</si>
  <si>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</si>
  <si>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</si>
  <si>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</si>
  <si>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</si>
  <si>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</si>
  <si>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</si>
  <si>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</si>
  <si>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</si>
  <si>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</si>
  <si>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</si>
  <si>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</si>
  <si>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</si>
  <si>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</si>
  <si>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</si>
  <si>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</si>
  <si>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</si>
  <si>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</si>
  <si>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</si>
  <si>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</si>
  <si>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</si>
  <si>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</si>
  <si>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</si>
  <si>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</si>
  <si>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</si>
  <si>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</si>
  <si>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</si>
  <si>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</si>
  <si>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</si>
  <si>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</si>
  <si>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</si>
  <si>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</si>
  <si>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</si>
  <si>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</si>
  <si>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</si>
  <si>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</si>
  <si>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</si>
  <si>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</si>
  <si>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</si>
  <si>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</si>
  <si>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</si>
  <si>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</si>
  <si>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</si>
  <si>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</si>
  <si>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</si>
  <si>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</si>
  <si>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</si>
  <si>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</si>
  <si>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</si>
  <si>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</si>
  <si>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</si>
  <si>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</si>
  <si>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</si>
  <si>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</si>
  <si>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</si>
  <si>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</si>
  <si>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</si>
  <si>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</si>
  <si>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</si>
  <si>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</si>
  <si>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</si>
  <si>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</si>
  <si>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</si>
  <si>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</si>
  <si>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</si>
  <si>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</si>
  <si>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</si>
  <si>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</si>
  <si>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</si>
  <si>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</si>
  <si>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</si>
  <si>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</si>
  <si>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</si>
  <si>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</si>
  <si>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</si>
  <si>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</si>
  <si>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</si>
  <si>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</si>
  <si>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</si>
  <si>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</si>
  <si>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</si>
  <si>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</si>
  <si>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</si>
  <si>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</si>
  <si>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</si>
  <si>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</si>
  <si>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</si>
  <si>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</si>
  <si>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</si>
  <si>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</si>
  <si>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</si>
  <si>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</si>
  <si>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</si>
  <si>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</si>
  <si>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</si>
  <si>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</si>
  <si>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</si>
  <si>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</si>
  <si>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</si>
  <si>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</si>
  <si>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</si>
  <si>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</si>
  <si>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</si>
  <si>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</si>
  <si>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</si>
  <si>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</si>
  <si>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</si>
  <si>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</si>
  <si>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</si>
  <si>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</si>
  <si>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</si>
  <si>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</si>
  <si>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</si>
  <si>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</si>
  <si>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</si>
  <si>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</si>
  <si>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</si>
  <si>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</si>
  <si>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</si>
  <si>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</si>
  <si>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</si>
  <si>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</si>
  <si>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</si>
  <si>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</si>
  <si>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</si>
  <si>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</si>
  <si>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</si>
  <si>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</si>
  <si>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</si>
  <si>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</si>
  <si>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</si>
  <si>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</si>
  <si>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</si>
  <si>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</si>
  <si>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</si>
  <si>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</si>
  <si>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</si>
  <si>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</si>
  <si>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</si>
  <si>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</si>
  <si>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</si>
  <si>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</si>
  <si>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</si>
  <si>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</si>
  <si>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</si>
  <si>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</si>
  <si>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</si>
  <si>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</si>
  <si>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</si>
  <si>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</si>
  <si>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</si>
  <si>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</si>
  <si>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</si>
  <si>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</si>
  <si>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</si>
  <si>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</si>
  <si>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</si>
  <si>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</si>
  <si>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</si>
  <si>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</si>
  <si>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</si>
  <si>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</si>
  <si>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</si>
  <si>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</si>
  <si>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</si>
  <si>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</si>
  <si>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</si>
  <si>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</si>
  <si>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</si>
  <si>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</si>
  <si>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</si>
  <si>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</si>
  <si>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</si>
  <si>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</si>
  <si>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</si>
  <si>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</si>
  <si>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</si>
  <si>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</si>
  <si>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</si>
  <si>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</si>
  <si>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</si>
  <si>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</si>
  <si>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</si>
  <si>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</si>
  <si>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</si>
  <si>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</si>
  <si>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</si>
  <si>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</si>
  <si>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</si>
  <si>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</si>
  <si>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</si>
  <si>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</si>
  <si>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</si>
  <si>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</si>
  <si>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</si>
  <si>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</si>
  <si>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</si>
  <si>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</si>
  <si>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</si>
  <si>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</si>
  <si>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</si>
  <si>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</si>
  <si>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</si>
  <si>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</si>
  <si>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</si>
  <si>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</si>
  <si>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</si>
  <si>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</si>
  <si>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</si>
  <si>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</si>
  <si>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</si>
  <si>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</si>
  <si>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</si>
  <si>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</si>
  <si>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</si>
  <si>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</si>
  <si>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</si>
  <si>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</si>
  <si>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</si>
  <si>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</si>
  <si>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</si>
  <si>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</si>
  <si>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</si>
  <si>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</si>
  <si>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</si>
  <si>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</si>
  <si>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</si>
  <si>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</si>
  <si>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</si>
  <si>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</si>
  <si>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</si>
  <si>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</si>
  <si>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</si>
  <si>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</si>
  <si>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</si>
  <si>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</si>
  <si>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</si>
  <si>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</si>
  <si>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</si>
  <si>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</si>
  <si>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</si>
  <si>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</si>
  <si>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</si>
  <si>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</si>
  <si>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</si>
  <si>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</si>
  <si>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</si>
  <si>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</si>
  <si>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</si>
  <si>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</si>
  <si>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</si>
  <si>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</si>
  <si>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</si>
  <si>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</si>
  <si>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</si>
  <si>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</si>
  <si>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</si>
  <si>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</si>
  <si>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</si>
  <si>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</si>
  <si>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</si>
  <si>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</si>
  <si>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</si>
  <si>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</si>
  <si>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</si>
  <si>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</si>
  <si>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</si>
  <si>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</si>
  <si>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</si>
  <si>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</si>
  <si>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</si>
  <si>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</si>
  <si>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</si>
  <si>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</si>
  <si>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</si>
  <si>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</si>
  <si>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</si>
  <si>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</si>
  <si>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</si>
  <si>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</si>
  <si>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</si>
  <si>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</si>
  <si>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</si>
  <si>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</si>
  <si>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</si>
  <si>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</si>
  <si>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</si>
  <si>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</si>
  <si>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</si>
  <si>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</si>
  <si>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</si>
  <si>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</si>
  <si>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</si>
  <si>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</si>
  <si>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</si>
  <si>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</si>
  <si>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</si>
  <si>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</si>
  <si>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</si>
  <si>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</si>
  <si>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</si>
  <si>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</si>
  <si>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</si>
  <si>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</si>
  <si>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</si>
  <si>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</si>
  <si>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</si>
  <si>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</si>
  <si>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</si>
  <si>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</si>
  <si>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</si>
  <si>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</si>
  <si>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</si>
  <si>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</si>
  <si>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</si>
  <si>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</si>
  <si>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</si>
  <si>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</si>
  <si>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</si>
  <si>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</si>
  <si>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</si>
  <si>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</si>
  <si>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</si>
  <si>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</si>
  <si>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</si>
  <si>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</si>
  <si>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</si>
  <si>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</si>
  <si>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</si>
  <si>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</si>
  <si>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</si>
  <si>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</si>
  <si>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</si>
  <si>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</si>
  <si>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</si>
  <si>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</si>
  <si>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</si>
  <si>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</si>
  <si>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</si>
  <si>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</si>
  <si>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</si>
  <si>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</si>
  <si>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</si>
  <si>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</si>
  <si>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</si>
  <si>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</si>
  <si>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</si>
  <si>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</si>
  <si>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</si>
  <si>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</si>
  <si>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</si>
  <si>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</si>
  <si>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</si>
  <si>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</si>
  <si>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</si>
  <si>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</si>
  <si>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</si>
  <si>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</si>
  <si>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</si>
  <si>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</si>
  <si>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</si>
  <si>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</si>
  <si>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</si>
  <si>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</si>
  <si>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</si>
  <si>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</si>
  <si>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</si>
  <si>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</si>
  <si>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</si>
  <si>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</si>
  <si>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</si>
  <si>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</si>
  <si>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</si>
  <si>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</si>
  <si>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</si>
  <si>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</si>
  <si>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</si>
  <si>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</si>
  <si>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</si>
  <si>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</si>
  <si>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</si>
  <si>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</si>
  <si>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</si>
  <si>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</si>
  <si>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</si>
  <si>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</si>
  <si>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</si>
  <si>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</si>
  <si>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</si>
  <si>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</si>
  <si>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</si>
  <si>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</si>
  <si>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</si>
  <si>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</si>
  <si>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</si>
  <si>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</si>
  <si>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</si>
  <si>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</si>
  <si>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</si>
  <si>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</si>
  <si>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</si>
  <si>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</si>
  <si>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</si>
  <si>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</si>
  <si>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</si>
  <si>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</si>
  <si>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</si>
  <si>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</si>
  <si>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</si>
  <si>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</si>
  <si>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</si>
  <si>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</si>
  <si>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</si>
  <si>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</si>
  <si>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</si>
  <si>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</si>
  <si>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</si>
  <si>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</si>
  <si>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</si>
  <si>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</si>
  <si>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</si>
  <si>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</si>
  <si>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</si>
  <si>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</si>
  <si>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</si>
  <si>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</si>
  <si>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</si>
  <si>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</si>
  <si>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</si>
  <si>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</si>
  <si>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</si>
  <si>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</si>
  <si>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</si>
  <si>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</si>
  <si>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</si>
  <si>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</si>
  <si>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</si>
  <si>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</si>
  <si>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</si>
  <si>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</si>
  <si>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</si>
  <si>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</si>
  <si>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</si>
  <si>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</si>
  <si>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</si>
  <si>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</si>
  <si>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</si>
  <si>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</si>
  <si>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</si>
  <si>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</si>
  <si>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</si>
  <si>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</si>
  <si>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</si>
  <si>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</si>
  <si>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</si>
  <si>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</si>
  <si>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</si>
  <si>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</si>
  <si>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</si>
  <si>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</si>
  <si>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</si>
  <si>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</si>
  <si>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</si>
  <si>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</si>
  <si>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</si>
  <si>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</si>
  <si>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</si>
  <si>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</si>
  <si>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</si>
  <si>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</si>
  <si>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</si>
  <si>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</si>
  <si>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</si>
  <si>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</si>
  <si>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</si>
  <si>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</si>
  <si>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</si>
  <si>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</si>
  <si>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</si>
  <si>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</si>
  <si>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</si>
  <si>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</si>
  <si>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</si>
  <si>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</si>
  <si>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</si>
  <si>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</si>
  <si>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</si>
  <si>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</si>
  <si>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</si>
  <si>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</si>
  <si>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</si>
  <si>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</si>
  <si>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</si>
  <si>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</si>
  <si>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</si>
  <si>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</si>
  <si>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</si>
  <si>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</si>
  <si>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</si>
  <si>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</si>
  <si>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</si>
  <si>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</si>
  <si>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</si>
  <si>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</si>
  <si>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</si>
  <si>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</si>
  <si>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</si>
  <si>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</si>
  <si>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</si>
  <si>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</si>
  <si>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</si>
  <si>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</si>
  <si>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</si>
  <si>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</si>
  <si>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</si>
  <si>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</si>
  <si>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</si>
  <si>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</si>
  <si>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</si>
  <si>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</si>
  <si>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</si>
  <si>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</si>
  <si>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</si>
  <si>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</si>
  <si>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</si>
  <si>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</si>
  <si>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</si>
  <si>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</si>
  <si>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</si>
  <si>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</si>
  <si>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</si>
  <si>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</si>
  <si>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</si>
  <si>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</si>
  <si>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</si>
  <si>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</si>
  <si>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</si>
  <si>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</si>
  <si>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</si>
  <si>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</si>
  <si>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</si>
  <si>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</si>
  <si>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</si>
  <si>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</si>
  <si>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</si>
  <si>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</si>
  <si>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</si>
  <si>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</si>
  <si>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</si>
  <si>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</si>
  <si>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</si>
  <si>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</si>
  <si>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</si>
  <si>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</si>
  <si>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</si>
  <si>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</si>
  <si>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</si>
  <si>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</si>
  <si>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</si>
  <si>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</si>
  <si>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</si>
  <si>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</si>
  <si>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</si>
  <si>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</si>
  <si>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</si>
  <si>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</si>
  <si>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</si>
  <si>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</si>
  <si>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</si>
  <si>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</si>
  <si>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</si>
  <si>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</si>
  <si>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</si>
  <si>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</si>
  <si>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</si>
  <si>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</si>
  <si>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</si>
  <si>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</si>
  <si>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</si>
  <si>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</si>
  <si>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</si>
  <si>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</si>
  <si>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</si>
  <si>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</si>
  <si>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</si>
  <si>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</si>
  <si>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</si>
  <si>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</si>
  <si>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</si>
  <si>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</si>
  <si>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</si>
  <si>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</si>
  <si>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</si>
  <si>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</si>
  <si>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</si>
  <si>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</si>
  <si>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</si>
  <si>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</si>
  <si>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</si>
  <si>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</si>
  <si>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</si>
  <si>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</si>
  <si>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</si>
  <si>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</si>
  <si>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</si>
  <si>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</si>
  <si>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</si>
  <si>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</si>
  <si>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</si>
  <si>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</si>
  <si>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</si>
  <si>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</si>
  <si>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</si>
  <si>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</si>
  <si>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</si>
  <si>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</si>
  <si>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</si>
  <si>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</si>
  <si>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</si>
  <si>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</si>
  <si>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</si>
  <si>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</si>
  <si>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</si>
  <si>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</si>
  <si>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</si>
  <si>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</si>
  <si>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</si>
  <si>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</si>
  <si>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</si>
  <si>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</si>
  <si>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</si>
  <si>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</si>
  <si>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</si>
  <si>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</si>
  <si>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</si>
  <si>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</si>
  <si>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</si>
  <si>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</si>
  <si>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</si>
  <si>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</si>
  <si>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</si>
  <si>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</si>
  <si>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</si>
  <si>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</si>
  <si>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</si>
  <si>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</si>
  <si>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</si>
  <si>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</si>
  <si>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</si>
  <si>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</si>
  <si>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</si>
  <si>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</si>
  <si>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</si>
  <si>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</si>
  <si>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</si>
  <si>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</si>
  <si>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</si>
  <si>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</si>
  <si>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</si>
  <si>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</si>
  <si>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</si>
  <si>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</si>
  <si>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</si>
  <si>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</si>
  <si>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</si>
  <si>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</si>
  <si>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</si>
  <si>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</si>
  <si>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</si>
  <si>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</si>
  <si>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</si>
  <si>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</si>
  <si>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</si>
  <si>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</si>
  <si>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</si>
  <si>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</si>
  <si>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</si>
  <si>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</si>
  <si>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</si>
  <si>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</si>
  <si>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</si>
  <si>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</si>
  <si>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</si>
  <si>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</si>
  <si>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</si>
  <si>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</si>
  <si>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</si>
  <si>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</si>
  <si>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</si>
  <si>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</si>
  <si>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</si>
  <si>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</si>
  <si>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</si>
  <si>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</si>
  <si>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</si>
  <si>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</si>
  <si>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</si>
  <si>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</si>
  <si>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</si>
  <si>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</si>
  <si>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</si>
  <si>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</si>
  <si>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</si>
  <si>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</si>
  <si>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</si>
  <si>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</si>
  <si>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</si>
  <si>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</si>
  <si>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</si>
  <si>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</si>
  <si>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</si>
  <si>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</si>
  <si>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</si>
  <si>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</si>
  <si>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</si>
  <si>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</si>
  <si>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</si>
  <si>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</si>
  <si>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</si>
  <si>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</si>
  <si>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</si>
  <si>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</si>
  <si>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</si>
  <si>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</si>
  <si>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</si>
  <si>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</si>
  <si>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</si>
  <si>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</si>
  <si>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</si>
  <si>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</si>
  <si>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</si>
  <si>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</si>
  <si>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</si>
  <si>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</si>
  <si>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</si>
  <si>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</si>
  <si>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</si>
  <si>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</si>
  <si>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</si>
  <si>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</si>
  <si>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</si>
  <si>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</si>
  <si>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</si>
  <si>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</si>
  <si>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</si>
  <si>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</si>
  <si>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</si>
  <si>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</si>
  <si>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</si>
  <si>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</si>
  <si>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</si>
  <si>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</si>
  <si>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</si>
  <si>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</si>
  <si>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</si>
  <si>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</si>
  <si>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</si>
  <si>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</si>
  <si>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</si>
  <si>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</si>
  <si>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</si>
  <si>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</si>
  <si>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</si>
  <si>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</si>
  <si>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</si>
  <si>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</si>
  <si>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</si>
  <si>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</si>
  <si>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</si>
  <si>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</si>
  <si>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</si>
  <si>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</si>
  <si>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</si>
  <si>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</si>
  <si>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</si>
  <si>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</si>
  <si>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</si>
  <si>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</si>
  <si>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</si>
  <si>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</si>
  <si>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</si>
  <si>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</si>
  <si>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</si>
  <si>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</si>
  <si>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</si>
  <si>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</si>
  <si>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</si>
  <si>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</si>
  <si>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</si>
  <si>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</si>
  <si>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</si>
  <si>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</si>
  <si>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</si>
  <si>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</si>
  <si>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</si>
  <si>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</si>
  <si>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</si>
  <si>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</si>
  <si>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</si>
  <si>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</si>
  <si>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</si>
  <si>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</si>
  <si>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</si>
  <si>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</si>
  <si>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</si>
  <si>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</si>
  <si>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</si>
  <si>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</si>
  <si>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</si>
  <si>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</si>
  <si>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</si>
  <si>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</si>
  <si>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</si>
  <si>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</si>
  <si>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</si>
  <si>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</si>
  <si>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</si>
  <si>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</si>
  <si>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</si>
  <si>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</si>
  <si>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</si>
  <si>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</si>
  <si>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</si>
  <si>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</si>
  <si>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</si>
  <si>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</si>
  <si>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</si>
  <si>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</si>
  <si>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</si>
  <si>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</si>
  <si>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</si>
  <si>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</si>
  <si>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</si>
  <si>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</si>
  <si>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</si>
  <si>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</si>
  <si>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</si>
  <si>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</si>
  <si>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</si>
  <si>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</si>
  <si>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</si>
  <si>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</si>
  <si>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</si>
  <si>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</si>
  <si>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</si>
  <si>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</si>
  <si>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</si>
  <si>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</si>
  <si>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</si>
  <si>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</si>
  <si>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</si>
  <si>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</si>
  <si>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</si>
  <si>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</si>
  <si>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</si>
  <si>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</si>
  <si>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</si>
  <si>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</si>
  <si>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</si>
  <si>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</si>
  <si>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</si>
  <si>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</si>
  <si>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</si>
  <si>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</si>
  <si>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</si>
  <si>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</si>
  <si>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</si>
  <si>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</si>
  <si>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</si>
  <si>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</si>
  <si>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</si>
  <si>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</si>
  <si>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</si>
  <si>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</si>
  <si>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</si>
  <si>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</si>
  <si>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</si>
  <si>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</si>
  <si>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</si>
  <si>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</si>
  <si>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</si>
  <si>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</si>
  <si>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</si>
  <si>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</si>
  <si>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</si>
  <si>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</si>
  <si>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</si>
  <si>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</si>
  <si>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</si>
  <si>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</si>
  <si>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</si>
  <si>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</si>
  <si>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</si>
  <si>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</si>
  <si>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</si>
  <si>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</si>
  <si>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</si>
  <si>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</si>
  <si>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</si>
  <si>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</si>
  <si>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</si>
  <si>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</si>
  <si>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</si>
  <si>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</si>
  <si>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</si>
  <si>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</si>
  <si>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</si>
  <si>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</si>
  <si>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</si>
  <si>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</si>
  <si>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</si>
  <si>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</si>
  <si>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</si>
  <si>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</si>
  <si>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</si>
  <si>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</si>
  <si>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</si>
  <si>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</si>
  <si>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</si>
  <si>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</si>
  <si>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</si>
  <si>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</si>
  <si>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</si>
  <si>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</si>
  <si>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</si>
  <si>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</si>
  <si>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</si>
  <si>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</si>
  <si>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</si>
  <si>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</si>
  <si>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</si>
  <si>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</si>
  <si>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</si>
  <si>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</si>
  <si>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</si>
  <si>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</si>
  <si>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</si>
  <si>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</si>
  <si>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</si>
  <si>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</si>
  <si>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</si>
  <si>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</si>
  <si>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</si>
  <si>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</si>
  <si>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</si>
  <si>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</si>
  <si>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</si>
  <si>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</si>
  <si>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</si>
  <si>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</si>
  <si>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</si>
  <si>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</si>
  <si>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</si>
  <si>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</si>
  <si>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</si>
  <si>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</si>
  <si>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</si>
  <si>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</si>
  <si>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</si>
  <si>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</si>
  <si>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</si>
  <si>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</si>
  <si>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</si>
  <si>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</si>
  <si>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</si>
  <si>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</si>
  <si>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</si>
  <si>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</si>
  <si>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</si>
  <si>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</si>
  <si>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</si>
  <si>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</si>
  <si>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</si>
  <si>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</si>
  <si>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</si>
  <si>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</si>
  <si>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</si>
  <si>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</si>
  <si>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</si>
  <si>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</si>
  <si>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</si>
  <si>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</si>
  <si>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</si>
  <si>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</si>
  <si>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</si>
  <si>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</si>
  <si>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</si>
  <si>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</si>
  <si>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</si>
  <si>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</si>
  <si>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</si>
  <si>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</si>
  <si>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</si>
  <si>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</si>
  <si>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</si>
  <si>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</si>
  <si>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</si>
  <si>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</si>
  <si>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</si>
  <si>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</si>
  <si>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</si>
  <si>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</si>
  <si>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</si>
  <si>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</si>
  <si>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</si>
  <si>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</si>
  <si>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</si>
  <si>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</si>
  <si>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</si>
  <si>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</si>
  <si>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</si>
  <si>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</si>
  <si>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</si>
  <si>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</si>
  <si>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</si>
  <si>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</si>
  <si>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</si>
  <si>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</si>
  <si>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</si>
  <si>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</si>
  <si>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</si>
  <si>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</si>
  <si>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</si>
  <si>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</si>
  <si>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</si>
  <si>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</si>
  <si>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</si>
  <si>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</si>
  <si>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</si>
  <si>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</si>
  <si>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</si>
  <si>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</si>
  <si>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</si>
  <si>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</si>
  <si>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</si>
  <si>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</si>
  <si>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</si>
  <si>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</si>
  <si>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</si>
  <si>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</si>
  <si>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</si>
  <si>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</si>
  <si>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</si>
  <si>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</si>
  <si>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</si>
  <si>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</si>
  <si>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</si>
  <si>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</si>
  <si>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</si>
  <si>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</si>
  <si>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</si>
  <si>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</si>
  <si>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</si>
  <si>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</si>
  <si>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</si>
  <si>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</si>
  <si>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</si>
  <si>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</si>
  <si>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</si>
  <si>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</si>
  <si>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</si>
  <si>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</si>
  <si>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</si>
  <si>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</si>
  <si>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</si>
  <si>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</si>
  <si>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</si>
  <si>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</si>
  <si>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</si>
  <si>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</si>
  <si>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</si>
  <si>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</si>
  <si>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</si>
  <si>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</si>
  <si>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</si>
  <si>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</si>
  <si>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</si>
  <si>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</si>
  <si>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</si>
  <si>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</si>
  <si>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</si>
  <si>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</si>
  <si>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</si>
  <si>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</si>
  <si>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</si>
  <si>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</si>
  <si>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</si>
  <si>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</si>
  <si>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</si>
  <si>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</si>
  <si>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</si>
  <si>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</si>
  <si>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</si>
  <si>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</si>
  <si>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</si>
  <si>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</si>
  <si>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</si>
  <si>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</si>
  <si>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</si>
  <si>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</si>
  <si>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</si>
  <si>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</si>
  <si>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</si>
  <si>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</si>
  <si>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</si>
  <si>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</si>
  <si>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</si>
  <si>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</si>
  <si>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</si>
  <si>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</si>
  <si>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</si>
  <si>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</si>
  <si>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</si>
  <si>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</si>
  <si>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</si>
  <si>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</si>
  <si>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</si>
  <si>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</si>
  <si>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</si>
  <si>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</si>
  <si>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</si>
  <si>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</si>
  <si>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</si>
  <si>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</si>
  <si>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</si>
  <si>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</si>
  <si>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</si>
  <si>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</si>
  <si>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</si>
  <si>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</si>
  <si>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</si>
  <si>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</si>
  <si>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</si>
  <si>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</si>
  <si>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</si>
  <si>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</si>
  <si>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</si>
  <si>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</si>
  <si>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</si>
  <si>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</si>
  <si>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</si>
  <si>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</si>
  <si>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</si>
  <si>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</si>
  <si>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</si>
  <si>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</si>
  <si>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</si>
  <si>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</si>
  <si>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</si>
  <si>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</si>
  <si>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</si>
  <si>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</si>
  <si>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</si>
  <si>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</si>
  <si>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</si>
  <si>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</si>
  <si>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</si>
  <si>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</si>
  <si>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</si>
  <si>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</si>
  <si>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</si>
  <si>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</si>
  <si>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</si>
  <si>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</si>
  <si>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</si>
  <si>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</si>
  <si>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</si>
  <si>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</si>
  <si>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</si>
  <si>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</si>
  <si>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</si>
  <si>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</si>
  <si>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</si>
  <si>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</si>
  <si>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</si>
  <si>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</si>
  <si>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</si>
  <si>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</si>
  <si>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</si>
  <si>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</si>
  <si>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</si>
  <si>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</si>
  <si>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</si>
  <si>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</si>
  <si>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</si>
  <si>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</si>
  <si>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</si>
  <si>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</si>
  <si>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</si>
  <si>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</si>
  <si>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</si>
  <si>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</si>
  <si>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</si>
  <si>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</si>
  <si>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</si>
  <si>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</si>
  <si>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</si>
  <si>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</si>
  <si>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</si>
  <si>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</si>
  <si>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</si>
  <si>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</si>
  <si>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</si>
  <si>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</si>
  <si>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</si>
  <si>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</si>
  <si>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</si>
  <si>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</si>
  <si>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</si>
  <si>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</si>
  <si>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</si>
  <si>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</si>
  <si>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</si>
  <si>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</si>
  <si>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</si>
  <si>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</si>
  <si>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</si>
  <si>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</si>
  <si>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</si>
  <si>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</si>
  <si>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</si>
  <si>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</si>
  <si>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</si>
  <si>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</si>
  <si>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</si>
  <si>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</si>
  <si>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</si>
  <si>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</si>
  <si>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</si>
  <si>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</si>
  <si>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</si>
  <si>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</si>
  <si>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</si>
  <si>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</si>
  <si>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</si>
  <si>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</si>
  <si>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</si>
  <si>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</si>
  <si>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</si>
  <si>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</si>
  <si>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</si>
  <si>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</si>
  <si>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</si>
  <si>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</si>
  <si>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</si>
  <si>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</si>
  <si>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</si>
  <si>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</si>
  <si>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</si>
  <si>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</si>
  <si>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</si>
  <si>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</si>
  <si>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</si>
  <si>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</si>
  <si>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</si>
  <si>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</si>
  <si>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</si>
  <si>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</si>
  <si>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</si>
  <si>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</si>
  <si>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</si>
  <si>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</si>
  <si>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</si>
  <si>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</si>
  <si>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</si>
  <si>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</si>
  <si>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</si>
  <si>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</si>
  <si>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</si>
  <si>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</si>
  <si>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</si>
  <si>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</si>
  <si>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</si>
  <si>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</si>
  <si>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</si>
  <si>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</si>
  <si>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</si>
  <si>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</si>
  <si>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</si>
  <si>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</si>
  <si>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</si>
  <si>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</si>
  <si>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</si>
  <si>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</si>
  <si>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</si>
  <si>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</si>
  <si>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</si>
  <si>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</si>
  <si>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</si>
  <si>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</si>
  <si>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</si>
  <si>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</si>
  <si>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</si>
  <si>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</si>
  <si>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</si>
  <si>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</si>
  <si>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</si>
  <si>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</si>
  <si>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</si>
  <si>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</si>
  <si>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</si>
  <si>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</si>
  <si>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</si>
  <si>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</si>
  <si>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</si>
  <si>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</si>
  <si>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</si>
  <si>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</si>
  <si>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</si>
  <si>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</si>
  <si>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</si>
  <si>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</si>
  <si>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</si>
  <si>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</si>
  <si>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</si>
  <si>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</si>
  <si>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</si>
  <si>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</si>
  <si>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</si>
  <si>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</si>
  <si>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</si>
  <si>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</si>
  <si>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</si>
  <si>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</si>
  <si>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</si>
  <si>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</si>
  <si>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</si>
  <si>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</si>
  <si>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</si>
  <si>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</si>
  <si>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</si>
  <si>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</si>
  <si>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</si>
  <si>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</si>
  <si>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</si>
  <si>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</si>
  <si>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</si>
  <si>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</si>
  <si>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</si>
  <si>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</si>
  <si>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</si>
  <si>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</si>
  <si>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</si>
  <si>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</si>
  <si>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</si>
  <si>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</si>
  <si>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</si>
  <si>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</si>
  <si>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</si>
  <si>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</si>
  <si>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</si>
  <si>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</si>
  <si>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</si>
  <si>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</si>
  <si>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</si>
  <si>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</si>
  <si>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</si>
  <si>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</si>
  <si>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</si>
  <si>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</si>
  <si>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</si>
  <si>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</si>
  <si>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</si>
  <si>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</si>
  <si>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</si>
  <si>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</si>
  <si>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</si>
  <si>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</si>
  <si>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</si>
  <si>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</si>
  <si>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</si>
  <si>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</si>
  <si>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</si>
  <si>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</si>
  <si>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</si>
  <si>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</si>
  <si>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</si>
  <si>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</si>
  <si>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</si>
  <si>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</si>
  <si>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</si>
  <si>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</si>
  <si>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</si>
  <si>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</si>
  <si>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</si>
  <si>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</si>
  <si>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</si>
  <si>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</si>
  <si>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</si>
  <si>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</si>
  <si>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</si>
  <si>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</si>
  <si>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</si>
  <si>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</si>
  <si>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</si>
  <si>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</si>
  <si>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</si>
  <si>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</si>
  <si>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</si>
  <si>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</si>
  <si>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</si>
  <si>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</si>
  <si>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</si>
  <si>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</si>
  <si>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</si>
  <si>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</si>
  <si>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</si>
  <si>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</si>
  <si>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</si>
  <si>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</si>
  <si>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</si>
  <si>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</si>
  <si>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</si>
  <si>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</si>
  <si>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</si>
  <si>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</si>
  <si>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</si>
  <si>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</si>
  <si>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</si>
  <si>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</si>
  <si>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</si>
  <si>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</si>
  <si>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</si>
  <si>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</si>
  <si>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</si>
  <si>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</si>
  <si>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</si>
  <si>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</si>
  <si>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</si>
  <si>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</si>
  <si>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</si>
  <si>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</si>
  <si>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</si>
  <si>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</si>
  <si>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</si>
  <si>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</si>
  <si>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</si>
  <si>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</si>
  <si>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</si>
  <si>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</si>
  <si>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</si>
  <si>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</si>
  <si>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</si>
  <si>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</si>
  <si>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</si>
  <si>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</si>
  <si>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</si>
  <si>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</si>
  <si>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</si>
  <si>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</si>
  <si>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</si>
  <si>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</si>
  <si>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</si>
  <si>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</si>
  <si>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</si>
  <si>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</si>
  <si>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</si>
  <si>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</si>
  <si>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</si>
  <si>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</si>
  <si>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</si>
  <si>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</si>
  <si>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</si>
  <si>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</si>
  <si>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</si>
  <si>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</si>
  <si>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</si>
  <si>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</si>
  <si>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</si>
  <si>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</si>
  <si>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</si>
  <si>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</si>
  <si>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</si>
  <si>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</si>
  <si>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</si>
  <si>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</si>
  <si>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</si>
  <si>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</si>
  <si>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</si>
  <si>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</si>
  <si>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</si>
  <si>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</si>
  <si>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</si>
  <si>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</si>
  <si>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</si>
  <si>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</si>
  <si>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</si>
  <si>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</si>
  <si>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</si>
  <si>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</si>
  <si>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</si>
  <si>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</si>
  <si>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</si>
  <si>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</si>
  <si>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</si>
  <si>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</si>
  <si>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</si>
  <si>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</si>
  <si>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</si>
  <si>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</si>
  <si>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</si>
  <si>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</si>
  <si>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</si>
  <si>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</si>
  <si>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</si>
  <si>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</si>
  <si>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</si>
  <si>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</si>
  <si>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</si>
  <si>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</si>
  <si>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</si>
  <si>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</si>
  <si>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</si>
  <si>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</si>
  <si>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</si>
  <si>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</si>
  <si>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</si>
  <si>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</si>
  <si>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</si>
  <si>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</si>
  <si>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</si>
  <si>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</si>
  <si>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</si>
  <si>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</si>
  <si>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</si>
  <si>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</si>
  <si>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</si>
  <si>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</si>
  <si>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</si>
  <si>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</si>
  <si>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</si>
  <si>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</si>
  <si>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</si>
  <si>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</si>
  <si>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</si>
  <si>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</si>
  <si>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</si>
  <si>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</si>
  <si>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</si>
  <si>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</si>
  <si>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</si>
  <si>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</si>
  <si>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</si>
  <si>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</si>
  <si>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</si>
  <si>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</si>
  <si>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</si>
  <si>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</si>
  <si>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</si>
  <si>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</si>
  <si>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</si>
  <si>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</si>
  <si>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</si>
  <si>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</si>
  <si>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</si>
  <si>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</si>
  <si>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</si>
  <si>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</si>
  <si>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</si>
  <si>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</si>
  <si>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</si>
  <si>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</si>
  <si>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</si>
  <si>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</si>
  <si>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</si>
  <si>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</si>
  <si>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</si>
  <si>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</si>
  <si>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</si>
  <si>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</si>
  <si>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</si>
  <si>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</si>
  <si>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</si>
  <si>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</si>
  <si>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</si>
  <si>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</si>
  <si>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</si>
  <si>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</si>
  <si>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</si>
  <si>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</si>
  <si>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</si>
  <si>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</si>
  <si>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</si>
  <si>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</si>
  <si>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</si>
  <si>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</si>
  <si>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</si>
  <si>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</si>
  <si>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</si>
  <si>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</si>
  <si>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</si>
  <si>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</si>
  <si>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</si>
  <si>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</si>
  <si>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</si>
  <si>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</si>
  <si>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</si>
  <si>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</si>
  <si>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</si>
  <si>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</si>
  <si>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</si>
  <si>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</si>
  <si>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</si>
  <si>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</si>
  <si>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</si>
  <si>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</si>
  <si>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</si>
  <si>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</si>
  <si>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</si>
  <si>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</si>
  <si>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</si>
  <si>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</si>
  <si>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</si>
  <si>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</si>
  <si>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</si>
  <si>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</si>
  <si>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</si>
  <si>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</si>
  <si>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</si>
  <si>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</si>
  <si>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</si>
  <si>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</si>
  <si>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</si>
  <si>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</si>
  <si>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</si>
  <si>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</si>
  <si>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</si>
  <si>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</si>
  <si>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</si>
  <si>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</si>
  <si>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</si>
  <si>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</si>
  <si>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</si>
  <si>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</si>
  <si>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</si>
  <si>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</si>
  <si>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</si>
  <si>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</si>
  <si>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</si>
  <si>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</si>
  <si>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</si>
  <si>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</si>
  <si>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</si>
  <si>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</si>
  <si>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</si>
  <si>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</si>
  <si>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</si>
  <si>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</si>
  <si>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</si>
  <si>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</si>
  <si>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</si>
  <si>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</si>
  <si>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</si>
  <si>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</si>
  <si>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</si>
  <si>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</si>
  <si>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</si>
  <si>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</si>
  <si>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</si>
  <si>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</si>
  <si>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</si>
  <si>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</si>
  <si>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</si>
  <si>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</si>
  <si>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</si>
  <si>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</si>
  <si>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</si>
  <si>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</si>
  <si>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</si>
  <si>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</si>
  <si>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</si>
  <si>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</si>
  <si>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</si>
  <si>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</si>
  <si>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</si>
  <si>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</si>
  <si>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</si>
  <si>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</si>
  <si>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</si>
  <si>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</si>
  <si>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</si>
  <si>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</si>
  <si>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</si>
  <si>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</si>
  <si>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</si>
  <si>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</si>
  <si>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</si>
  <si>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</si>
  <si>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</si>
  <si>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</si>
  <si>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</si>
  <si>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</si>
  <si>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</si>
  <si>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</si>
  <si>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</si>
  <si>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</si>
  <si>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</si>
  <si>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</si>
  <si>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</si>
  <si>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</si>
  <si>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</si>
  <si>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</si>
  <si>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</si>
  <si>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</si>
  <si>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</si>
  <si>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</si>
  <si>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</si>
  <si>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</si>
  <si>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</si>
  <si>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</si>
  <si>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</si>
  <si>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</si>
  <si>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</si>
  <si>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</si>
  <si>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</si>
  <si>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</si>
  <si>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</si>
  <si>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</si>
  <si>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</si>
  <si>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</si>
  <si>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</si>
  <si>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</si>
  <si>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</si>
  <si>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</si>
  <si>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</si>
  <si>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</si>
  <si>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</si>
  <si>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</si>
  <si>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</si>
  <si>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</si>
  <si>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</si>
  <si>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</si>
  <si>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</si>
  <si>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</si>
  <si>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</si>
  <si>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</si>
  <si>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</si>
  <si>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</si>
  <si>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</si>
  <si>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</si>
  <si>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</si>
  <si>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</si>
  <si>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</si>
  <si>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</si>
  <si>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</si>
  <si>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</si>
  <si>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</si>
  <si>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</si>
  <si>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</si>
  <si>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</si>
  <si>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</si>
  <si>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</si>
  <si>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</si>
  <si>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</si>
  <si>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</si>
  <si>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</si>
  <si>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</si>
  <si>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</si>
  <si>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</si>
  <si>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</si>
  <si>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</si>
  <si>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</si>
  <si>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</si>
  <si>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</si>
  <si>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</si>
  <si>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</si>
  <si>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</si>
  <si>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</si>
  <si>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</si>
  <si>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</si>
  <si>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</si>
  <si>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</si>
  <si>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</si>
  <si>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</si>
  <si>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</si>
  <si>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</si>
  <si>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</si>
  <si>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</si>
  <si>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</si>
  <si>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</si>
  <si>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</si>
  <si>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</si>
  <si>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</si>
  <si>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</si>
  <si>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</si>
  <si>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</si>
  <si>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</si>
  <si>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</si>
  <si>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</si>
  <si>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</si>
  <si>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</si>
  <si>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</si>
  <si>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</si>
  <si>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</si>
  <si>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</si>
  <si>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</si>
  <si>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</si>
  <si>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</si>
  <si>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</si>
  <si>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</si>
  <si>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</si>
  <si>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</si>
  <si>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</si>
  <si>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</si>
  <si>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</si>
  <si>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</si>
  <si>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</si>
  <si>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</si>
  <si>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</si>
  <si>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</si>
  <si>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</si>
  <si>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</si>
  <si>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</si>
  <si>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</si>
  <si>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</si>
  <si>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</si>
  <si>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</si>
  <si>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</si>
  <si>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</si>
  <si>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</si>
  <si>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</si>
  <si>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</si>
  <si>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</si>
  <si>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</si>
  <si>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</si>
  <si>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</si>
  <si>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</si>
  <si>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</si>
  <si>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</si>
  <si>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</si>
  <si>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</si>
  <si>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</si>
  <si>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</si>
  <si>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</si>
  <si>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</si>
  <si>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</si>
  <si>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</si>
  <si>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</si>
  <si>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</si>
  <si>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</si>
  <si>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</si>
  <si>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</si>
  <si>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</si>
  <si>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</si>
  <si>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</si>
  <si>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</si>
  <si>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</si>
  <si>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</si>
  <si>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</si>
  <si>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</si>
  <si>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</si>
  <si>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</si>
  <si>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</si>
  <si>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</si>
  <si>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</si>
  <si>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</si>
  <si>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</si>
  <si>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</si>
  <si>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</si>
  <si>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</si>
  <si>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</si>
  <si>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</si>
  <si>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</si>
  <si>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</si>
  <si>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</si>
  <si>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</si>
  <si>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</si>
  <si>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</si>
  <si>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</si>
  <si>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</si>
  <si>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</si>
  <si>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</si>
  <si>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</si>
  <si>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</si>
  <si>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</si>
  <si>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</si>
  <si>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</si>
  <si>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</si>
  <si>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</si>
  <si>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</si>
  <si>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</si>
  <si>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</si>
  <si>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</si>
  <si>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</si>
  <si>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</si>
  <si>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</si>
  <si>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</si>
  <si>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</si>
  <si>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</si>
  <si>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</si>
  <si>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</si>
  <si>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</si>
  <si>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</si>
  <si>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</si>
  <si>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</si>
  <si>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</si>
  <si>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</si>
  <si>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</si>
  <si>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</si>
  <si>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</si>
  <si>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</si>
  <si>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</si>
  <si>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</si>
  <si>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</si>
  <si>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</si>
  <si>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</si>
  <si>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</si>
  <si>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</si>
  <si>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</si>
  <si>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</si>
  <si>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</si>
  <si>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</si>
  <si>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</si>
  <si>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</si>
  <si>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</si>
  <si>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</si>
  <si>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</si>
  <si>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</si>
  <si>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</si>
  <si>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</si>
  <si>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</si>
  <si>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</si>
  <si>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</si>
  <si>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</si>
  <si>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</si>
  <si>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</si>
  <si>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</si>
  <si>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</si>
  <si>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</si>
  <si>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</si>
  <si>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</si>
  <si>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</si>
  <si>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</si>
  <si>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</si>
  <si>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</si>
  <si>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</si>
  <si>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</si>
  <si>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</si>
  <si>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</si>
  <si>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</si>
  <si>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</si>
  <si>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</si>
  <si>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</si>
  <si>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</si>
  <si>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</si>
  <si>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</si>
  <si>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</si>
  <si>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</si>
  <si>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</si>
  <si>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</si>
  <si>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</si>
  <si>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</si>
  <si>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</si>
  <si>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</si>
  <si>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</si>
  <si>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</si>
  <si>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</si>
  <si>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</si>
  <si>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</si>
  <si>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</si>
  <si>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</si>
  <si>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</si>
  <si>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</si>
  <si>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</si>
  <si>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</si>
  <si>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</si>
  <si>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</si>
  <si>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</si>
  <si>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</si>
  <si>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</si>
  <si>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</si>
  <si>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</si>
  <si>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</si>
  <si>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</si>
  <si>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</si>
  <si>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</si>
  <si>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</si>
  <si>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</si>
  <si>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</si>
  <si>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</si>
  <si>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</si>
  <si>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</si>
  <si>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</si>
  <si>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</si>
  <si>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</si>
  <si>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</si>
  <si>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</si>
  <si>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</si>
  <si>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</si>
  <si>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</si>
  <si>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</si>
  <si>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</si>
  <si>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</si>
  <si>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</si>
  <si>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</si>
  <si>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</si>
  <si>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</si>
  <si>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</si>
  <si>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</si>
  <si>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</si>
  <si>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</si>
  <si>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</si>
  <si>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</si>
  <si>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</si>
  <si>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</si>
  <si>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</si>
  <si>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</si>
  <si>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</si>
  <si>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</si>
  <si>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</si>
  <si>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</si>
  <si>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</si>
  <si>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</si>
  <si>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</si>
  <si>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</si>
  <si>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</si>
  <si>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</si>
  <si>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</si>
  <si>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</si>
  <si>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</si>
  <si>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</si>
  <si>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</si>
  <si>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</si>
  <si>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</si>
  <si>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</si>
  <si>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</si>
  <si>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</si>
  <si>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</si>
  <si>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</si>
  <si>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</si>
  <si>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</si>
  <si>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</si>
  <si>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</si>
  <si>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</si>
  <si>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</si>
  <si>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</si>
  <si>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</si>
  <si>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</si>
  <si>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</si>
  <si>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</si>
  <si>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</si>
  <si>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</si>
  <si>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</si>
  <si>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</si>
  <si>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</si>
  <si>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</si>
  <si>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</si>
  <si>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</si>
  <si>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</si>
  <si>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</si>
  <si>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</si>
  <si>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</si>
  <si>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</si>
  <si>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</si>
  <si>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</si>
  <si>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</si>
  <si>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</si>
  <si>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</si>
  <si>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</si>
  <si>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</si>
  <si>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</si>
  <si>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</si>
  <si>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</si>
  <si>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</si>
  <si>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</si>
  <si>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</si>
  <si>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</si>
  <si>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</si>
  <si>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</si>
  <si>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</si>
  <si>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</si>
  <si>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</si>
  <si>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</si>
  <si>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</si>
  <si>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</si>
  <si>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</si>
  <si>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</si>
  <si>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</si>
  <si>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</si>
  <si>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</si>
  <si>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</si>
  <si>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</si>
  <si>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</si>
  <si>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</si>
  <si>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</si>
  <si>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</si>
  <si>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</si>
  <si>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</si>
  <si>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</si>
  <si>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</si>
  <si>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</si>
  <si>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</si>
  <si>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</si>
  <si>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</si>
  <si>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</si>
  <si>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</si>
  <si>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</si>
  <si>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</si>
  <si>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</si>
  <si>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</si>
  <si>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</si>
  <si>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</si>
  <si>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</si>
  <si>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</si>
  <si>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</si>
  <si>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</si>
  <si>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</si>
  <si>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</si>
  <si>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</si>
  <si>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</si>
  <si>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</si>
  <si>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</si>
  <si>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</si>
  <si>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</si>
  <si>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</si>
  <si>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</si>
  <si>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</si>
  <si>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</si>
  <si>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</si>
  <si>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</si>
  <si>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</si>
  <si>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</si>
  <si>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</si>
  <si>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</si>
  <si>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</si>
  <si>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</si>
  <si>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</si>
  <si>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</si>
  <si>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</si>
  <si>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</si>
  <si>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</si>
  <si>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</si>
  <si>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</si>
  <si>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</si>
  <si>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</si>
  <si>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</si>
  <si>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</si>
  <si>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</si>
  <si>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</si>
  <si>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</si>
  <si>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</si>
  <si>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</si>
  <si>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</si>
  <si>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</si>
  <si>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</si>
  <si>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</si>
  <si>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</si>
  <si>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</si>
  <si>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</si>
  <si>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</si>
  <si>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</si>
  <si>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</si>
  <si>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</si>
  <si>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</si>
  <si>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</si>
  <si>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</si>
  <si>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</si>
  <si>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</si>
  <si>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</si>
  <si>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</si>
  <si>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</si>
  <si>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</si>
  <si>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</si>
  <si>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</si>
  <si>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</si>
  <si>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</si>
  <si>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</si>
  <si>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</si>
  <si>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</si>
  <si>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</si>
  <si>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</si>
  <si>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</si>
  <si>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</si>
  <si>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</si>
  <si>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</si>
  <si>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</si>
  <si>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</si>
  <si>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</si>
  <si>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</si>
  <si>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</si>
  <si>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</si>
  <si>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</si>
  <si>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</si>
  <si>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</si>
  <si>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</si>
  <si>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</si>
  <si>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</si>
  <si>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</si>
  <si>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</si>
  <si>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</si>
  <si>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</si>
  <si>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</si>
  <si>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</si>
  <si>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</si>
  <si>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</si>
  <si>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</si>
  <si>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</si>
  <si>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</si>
  <si>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</si>
  <si>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</si>
  <si>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</si>
  <si>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</si>
  <si>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</si>
  <si>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</si>
  <si>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</si>
  <si>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</si>
  <si>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</si>
  <si>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</si>
  <si>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</si>
  <si>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</si>
  <si>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</si>
  <si>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</si>
  <si>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</si>
  <si>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</si>
  <si>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</si>
  <si>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</si>
  <si>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</si>
  <si>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</si>
  <si>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</si>
  <si>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</si>
  <si>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</si>
  <si>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</si>
  <si>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</si>
  <si>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</si>
  <si>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</si>
  <si>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</si>
  <si>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</si>
  <si>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</si>
  <si>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</si>
  <si>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</si>
  <si>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</si>
  <si>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</si>
  <si>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</si>
  <si>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</si>
  <si>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</si>
  <si>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</si>
  <si>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</si>
  <si>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</si>
  <si>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</si>
  <si>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</si>
  <si>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</si>
  <si>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</si>
  <si>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</si>
  <si>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</si>
  <si>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</si>
  <si>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</si>
  <si>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</si>
  <si>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</si>
  <si>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</si>
  <si>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</si>
  <si>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</si>
  <si>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</si>
  <si>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</si>
  <si>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</si>
  <si>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</si>
  <si>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</si>
  <si>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</si>
  <si>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</si>
  <si>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</si>
  <si>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</si>
  <si>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</si>
  <si>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</si>
  <si>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</si>
  <si>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</si>
  <si>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</si>
  <si>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</si>
  <si>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</si>
  <si>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</si>
  <si>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</si>
  <si>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</si>
  <si>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</si>
  <si>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</si>
  <si>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</si>
  <si>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</si>
  <si>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</si>
  <si>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</si>
  <si>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</si>
  <si>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</si>
  <si>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</si>
  <si>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</si>
  <si>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</si>
  <si>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</si>
  <si>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</si>
  <si>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</si>
  <si>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</si>
  <si>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</si>
  <si>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</si>
  <si>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</si>
  <si>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</si>
  <si>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</si>
  <si>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</si>
  <si>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</si>
  <si>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</si>
  <si>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</si>
  <si>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</si>
  <si>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</si>
  <si>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</si>
  <si>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</si>
  <si>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</si>
  <si>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</si>
  <si>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</si>
  <si>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</si>
  <si>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</si>
  <si>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</si>
  <si>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</si>
  <si>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</si>
  <si>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</si>
  <si>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</si>
  <si>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</si>
  <si>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</si>
  <si>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</si>
  <si>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</si>
  <si>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</si>
  <si>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</si>
  <si>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</si>
  <si>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</si>
  <si>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</si>
  <si>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</si>
  <si>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</si>
  <si>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</si>
  <si>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</si>
  <si>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</si>
  <si>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</si>
  <si>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</si>
  <si>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</si>
  <si>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</si>
  <si>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</si>
  <si>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</si>
  <si>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</si>
  <si>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</si>
  <si>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</si>
  <si>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</si>
  <si>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</si>
  <si>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</si>
  <si>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</si>
  <si>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</si>
  <si>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</si>
  <si>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</si>
  <si>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</si>
  <si>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</si>
  <si>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</si>
  <si>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</si>
  <si>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</si>
  <si>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</si>
  <si>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</si>
  <si>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</si>
  <si>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</si>
  <si>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</si>
  <si>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</si>
  <si>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</si>
  <si>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</si>
  <si>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</si>
  <si>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</si>
  <si>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</si>
  <si>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</si>
  <si>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</si>
  <si>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</si>
  <si>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</si>
  <si>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</si>
  <si>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</si>
  <si>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</si>
  <si>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</si>
  <si>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</si>
  <si>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</si>
  <si>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</si>
  <si>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</si>
  <si>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</si>
  <si>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</si>
  <si>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</si>
  <si>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</si>
  <si>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</si>
  <si>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</si>
  <si>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</si>
  <si>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</si>
  <si>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</si>
  <si>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</si>
  <si>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</si>
  <si>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</si>
  <si>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</si>
  <si>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</si>
  <si>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</si>
  <si>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</si>
  <si>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</si>
  <si>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</si>
  <si>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</si>
  <si>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</si>
  <si>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</si>
  <si>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</si>
  <si>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</si>
  <si>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</si>
  <si>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</si>
  <si>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</si>
  <si>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</si>
  <si>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</si>
  <si>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</si>
  <si>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</si>
  <si>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</si>
  <si>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</si>
  <si>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</si>
  <si>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</si>
  <si>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</si>
  <si>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</si>
  <si>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</si>
  <si>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</si>
  <si>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</si>
  <si>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</si>
  <si>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</si>
  <si>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</si>
  <si>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</si>
  <si>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</si>
  <si>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</si>
  <si>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</si>
  <si>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</si>
  <si>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</si>
  <si>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</si>
  <si>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</si>
  <si>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</si>
  <si>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</si>
  <si>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</si>
  <si>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</si>
  <si>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</si>
  <si>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</si>
  <si>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</si>
  <si>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</si>
  <si>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</si>
  <si>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</si>
  <si>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</si>
  <si>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</si>
  <si>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</si>
  <si>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</si>
  <si>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</si>
  <si>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</si>
  <si>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</si>
  <si>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</si>
  <si>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</si>
  <si>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</si>
  <si>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</si>
  <si>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</si>
  <si>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</si>
  <si>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</si>
  <si>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</si>
  <si>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</si>
  <si>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</si>
  <si>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</si>
  <si>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</si>
  <si>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</si>
  <si>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</si>
  <si>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</si>
  <si>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</si>
  <si>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</si>
  <si>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</si>
  <si>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</si>
  <si>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</si>
  <si>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</si>
  <si>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</si>
  <si>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</si>
  <si>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</si>
  <si>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</si>
  <si>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</si>
  <si>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</si>
  <si>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</si>
  <si>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</si>
  <si>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</si>
  <si>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</si>
  <si>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</si>
  <si>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</si>
  <si>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</si>
  <si>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</si>
  <si>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</si>
  <si>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</si>
  <si>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</si>
  <si>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</si>
  <si>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</si>
  <si>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</si>
  <si>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</si>
  <si>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</si>
  <si>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</si>
  <si>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</si>
  <si>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</si>
  <si>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</si>
  <si>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</si>
  <si>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</si>
  <si>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</si>
  <si>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</si>
  <si>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</si>
  <si>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</si>
  <si>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</si>
  <si>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</si>
  <si>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</si>
  <si>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</si>
  <si>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</si>
  <si>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</si>
  <si>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</si>
  <si>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</si>
  <si>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</si>
  <si>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</si>
  <si>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</si>
  <si>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</si>
  <si>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</si>
  <si>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</si>
  <si>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</si>
  <si>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</si>
  <si>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</si>
  <si>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</si>
  <si>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</si>
  <si>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</si>
  <si>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</si>
  <si>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</si>
  <si>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</si>
  <si>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</si>
  <si>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</si>
  <si>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</si>
  <si>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</si>
  <si>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</si>
  <si>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</si>
  <si>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</si>
  <si>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</si>
  <si>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</si>
  <si>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</si>
  <si>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</si>
  <si>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</si>
  <si>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</si>
  <si>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</si>
  <si>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</si>
  <si>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</si>
  <si>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</si>
  <si>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</si>
  <si>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</si>
  <si>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</si>
  <si>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</si>
  <si>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</si>
  <si>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</si>
  <si>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</si>
  <si>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</si>
  <si>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</si>
  <si>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</si>
  <si>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</si>
  <si>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</si>
  <si>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</si>
  <si>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</si>
  <si>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</si>
  <si>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</si>
  <si>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</si>
  <si>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</si>
  <si>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</si>
  <si>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</si>
  <si>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</si>
  <si>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</si>
  <si>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</si>
  <si>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</si>
  <si>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</si>
  <si>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</si>
  <si>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</si>
  <si>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</si>
  <si>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</si>
  <si>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</si>
  <si>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</si>
  <si>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</si>
  <si>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</si>
  <si>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</si>
  <si>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</si>
  <si>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</si>
  <si>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</si>
  <si>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</si>
  <si>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</si>
  <si>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</si>
  <si>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</si>
  <si>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</si>
  <si>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</si>
  <si>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</si>
  <si>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</si>
  <si>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</si>
  <si>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</si>
  <si>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</si>
  <si>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</si>
  <si>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</si>
  <si>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</si>
  <si>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</si>
  <si>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</si>
  <si>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</si>
  <si>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</si>
  <si>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</si>
  <si>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</si>
  <si>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</si>
  <si>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</si>
  <si>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</si>
  <si>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</si>
  <si>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</si>
  <si>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</si>
  <si>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</si>
  <si>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</si>
  <si>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</si>
  <si>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</si>
  <si>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</si>
  <si>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</si>
  <si>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</si>
  <si>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</si>
  <si>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</si>
  <si>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</si>
  <si>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</si>
  <si>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</si>
  <si>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</si>
  <si>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</si>
  <si>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</si>
  <si>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</si>
  <si>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</si>
  <si>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</si>
  <si>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</si>
  <si>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</si>
  <si>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</si>
  <si>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</si>
  <si>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</si>
  <si>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</si>
  <si>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</si>
  <si>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</si>
  <si>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</si>
  <si>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</si>
  <si>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</si>
  <si>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</si>
  <si>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</si>
  <si>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</si>
  <si>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</si>
  <si>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</si>
  <si>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</si>
  <si>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</si>
  <si>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</si>
  <si>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</si>
  <si>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</si>
  <si>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</si>
  <si>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</si>
  <si>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</si>
  <si>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</si>
  <si>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</si>
  <si>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</si>
  <si>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</si>
  <si>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</si>
  <si>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</si>
  <si>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</si>
  <si>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</si>
  <si>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</si>
  <si>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</si>
  <si>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</si>
  <si>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</si>
  <si>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</si>
  <si>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</si>
  <si>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</si>
  <si>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</si>
  <si>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</si>
  <si>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</si>
  <si>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</si>
  <si>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</si>
  <si>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</si>
  <si>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</si>
  <si>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</si>
  <si>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</si>
  <si>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</si>
  <si>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</si>
  <si>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</si>
  <si>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</si>
  <si>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</si>
  <si>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</si>
  <si>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</si>
  <si>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</si>
  <si>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</si>
  <si>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</si>
  <si>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</si>
  <si>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</si>
  <si>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</si>
  <si>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</si>
  <si>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</si>
  <si>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</si>
  <si>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</si>
  <si>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</si>
  <si>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</si>
  <si>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</si>
  <si>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</si>
  <si>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</si>
  <si>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</si>
  <si>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</si>
  <si>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</si>
  <si>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</si>
  <si>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</si>
  <si>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</si>
  <si>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</si>
  <si>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</si>
  <si>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</si>
  <si>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</si>
  <si>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</si>
  <si>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</si>
  <si>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</si>
  <si>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</si>
  <si>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</si>
  <si>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</si>
  <si>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</si>
  <si>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</si>
  <si>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</si>
  <si>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</si>
  <si>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</si>
  <si>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</si>
  <si>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</si>
  <si>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</si>
  <si>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</si>
  <si>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</si>
  <si>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</si>
  <si>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</si>
  <si>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</si>
  <si>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</si>
  <si>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</si>
  <si>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</si>
  <si>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</si>
  <si>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</si>
  <si>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</si>
  <si>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</si>
  <si>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</si>
  <si>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</si>
  <si>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</si>
  <si>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</si>
  <si>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</si>
  <si>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</si>
  <si>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</si>
  <si>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</si>
  <si>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</si>
  <si>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</si>
  <si>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</si>
  <si>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</si>
  <si>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</si>
  <si>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</si>
  <si>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</si>
  <si>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</si>
  <si>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</si>
  <si>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</si>
  <si>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</si>
  <si>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</si>
  <si>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</si>
  <si>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</si>
  <si>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</si>
  <si>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</si>
  <si>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</si>
  <si>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</si>
  <si>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</si>
  <si>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</si>
  <si>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</si>
  <si>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</si>
  <si>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</si>
  <si>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</si>
  <si>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</si>
  <si>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</si>
  <si>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</si>
  <si>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</si>
  <si>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</si>
  <si>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</si>
  <si>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</si>
  <si>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</si>
  <si>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</si>
  <si>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</si>
  <si>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</si>
  <si>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</si>
  <si>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</si>
  <si>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</si>
  <si>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</si>
  <si>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</si>
  <si>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</si>
  <si>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</si>
  <si>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</si>
  <si>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</si>
  <si>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</si>
  <si>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</si>
  <si>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</si>
  <si>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</si>
  <si>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</si>
  <si>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</si>
  <si>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</si>
  <si>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</si>
  <si>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</si>
  <si>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</si>
  <si>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</si>
  <si>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</si>
  <si>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</si>
  <si>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</si>
  <si>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</si>
  <si>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</si>
  <si>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</si>
  <si>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</si>
  <si>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</si>
  <si>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</si>
  <si>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</si>
  <si>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</si>
  <si>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</si>
  <si>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</si>
  <si>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</si>
  <si>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</si>
  <si>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</si>
  <si>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</si>
  <si>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</si>
  <si>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</si>
  <si>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</si>
  <si>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</si>
  <si>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</si>
  <si>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</si>
  <si>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</si>
  <si>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</si>
  <si>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</si>
  <si>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</si>
  <si>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</si>
  <si>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</si>
  <si>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</si>
  <si>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</si>
  <si>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</si>
  <si>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</si>
  <si>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</si>
  <si>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</si>
  <si>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</si>
  <si>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</si>
  <si>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</si>
  <si>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</si>
  <si>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</si>
  <si>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</si>
  <si>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</si>
  <si>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</si>
  <si>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</si>
  <si>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</si>
  <si>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</si>
  <si>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</si>
  <si>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</si>
  <si>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</si>
  <si>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</si>
  <si>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</si>
  <si>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</si>
  <si>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</si>
  <si>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</si>
  <si>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</si>
  <si>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</si>
  <si>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</si>
  <si>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</si>
  <si>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</si>
  <si>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</si>
  <si>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</si>
  <si>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</si>
  <si>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</si>
  <si>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</si>
  <si>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</si>
  <si>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</si>
  <si>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</si>
  <si>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</si>
  <si>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</si>
  <si>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</si>
  <si>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</si>
  <si>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</si>
  <si>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</si>
  <si>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</si>
  <si>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</si>
  <si>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</si>
  <si>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</si>
  <si>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</si>
  <si>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</si>
  <si>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</si>
  <si>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</si>
  <si>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</si>
  <si>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</si>
  <si>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</si>
  <si>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</si>
  <si>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</si>
  <si>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</si>
  <si>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</si>
  <si>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</si>
  <si>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</si>
  <si>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</si>
  <si>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</si>
  <si>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</si>
  <si>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</si>
  <si>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</si>
  <si>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</si>
  <si>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</si>
  <si>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</si>
  <si>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</si>
  <si>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</si>
  <si>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</si>
  <si>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</si>
  <si>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</si>
  <si>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</si>
  <si>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</si>
  <si>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</si>
  <si>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</si>
  <si>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</si>
  <si>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</si>
  <si>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</si>
  <si>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</si>
  <si>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</si>
  <si>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</si>
  <si>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</si>
  <si>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</si>
  <si>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</si>
  <si>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</si>
  <si>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</si>
  <si>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</si>
  <si>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</si>
  <si>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</si>
  <si>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</si>
  <si>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</si>
  <si>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</si>
  <si>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</si>
  <si>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</si>
  <si>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</si>
  <si>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</si>
  <si>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</si>
  <si>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</si>
  <si>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</si>
  <si>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</si>
  <si>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</si>
  <si>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</si>
  <si>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</si>
  <si>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</si>
  <si>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</si>
  <si>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</si>
  <si>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</si>
  <si>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</si>
  <si>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</si>
  <si>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</si>
  <si>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</si>
  <si>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</si>
  <si>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</si>
  <si>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</si>
  <si>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</si>
  <si>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</si>
  <si>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</si>
  <si>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</si>
  <si>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</si>
  <si>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</si>
  <si>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</si>
  <si>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</si>
  <si>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</si>
  <si>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</si>
  <si>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</si>
  <si>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</si>
  <si>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</si>
  <si>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</si>
  <si>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</si>
  <si>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</si>
  <si>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</si>
  <si>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</si>
  <si>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</si>
  <si>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</si>
  <si>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</si>
  <si>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</si>
  <si>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</si>
  <si>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</si>
  <si>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</si>
  <si>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</si>
  <si>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</si>
  <si>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</si>
  <si>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</si>
  <si>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</si>
  <si>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</si>
  <si>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</si>
  <si>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</si>
  <si>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</si>
  <si>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</si>
  <si>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</si>
  <si>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</si>
  <si>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</si>
  <si>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</si>
  <si>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</si>
  <si>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</si>
  <si>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</si>
  <si>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</si>
  <si>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</si>
  <si>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</si>
  <si>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</si>
  <si>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</si>
  <si>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</si>
  <si>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</si>
  <si>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</si>
  <si>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</si>
  <si>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</si>
  <si>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</si>
  <si>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</si>
  <si>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</si>
  <si>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</si>
  <si>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</si>
  <si>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</si>
  <si>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</si>
  <si>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</si>
  <si>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</si>
  <si>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</si>
  <si>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</si>
  <si>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</si>
  <si>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</si>
  <si>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</si>
  <si>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</si>
  <si>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</si>
  <si>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</si>
  <si>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</si>
  <si>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</si>
  <si>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</si>
  <si>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</si>
  <si>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</si>
  <si>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</si>
  <si>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</si>
  <si>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</si>
  <si>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</si>
  <si>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</si>
  <si>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</si>
  <si>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</si>
  <si>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</si>
  <si>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</si>
  <si>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</si>
  <si>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</si>
  <si>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</si>
  <si>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</si>
  <si>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</si>
  <si>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</si>
  <si>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</si>
  <si>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</si>
  <si>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</si>
  <si>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</si>
  <si>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</si>
  <si>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</si>
  <si>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</si>
  <si>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</si>
  <si>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</si>
  <si>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</si>
  <si>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</si>
  <si>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</si>
  <si>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</si>
  <si>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</si>
  <si>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</si>
  <si>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</si>
  <si>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</si>
  <si>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</si>
  <si>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</si>
  <si>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</si>
  <si>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</si>
  <si>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</si>
  <si>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</si>
  <si>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</si>
  <si>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</si>
  <si>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</si>
  <si>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</si>
  <si>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</si>
  <si>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</si>
  <si>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</si>
  <si>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</si>
  <si>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</si>
  <si>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</si>
  <si>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</si>
  <si>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</si>
  <si>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</si>
  <si>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</si>
  <si>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</si>
  <si>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</si>
  <si>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</si>
  <si>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</si>
  <si>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</si>
  <si>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</si>
  <si>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</si>
  <si>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</si>
  <si>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</si>
  <si>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</si>
  <si>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</si>
  <si>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</si>
  <si>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</si>
  <si>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</si>
  <si>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</si>
  <si>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</si>
  <si>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</si>
  <si>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</si>
  <si>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</si>
  <si>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</si>
  <si>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</si>
  <si>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</si>
  <si>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</si>
  <si>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</si>
  <si>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</si>
  <si>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</si>
  <si>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</si>
  <si>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</si>
  <si>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</si>
  <si>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</si>
  <si>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</si>
  <si>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</si>
  <si>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</si>
  <si>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</si>
  <si>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</si>
  <si>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</si>
  <si>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</si>
  <si>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</si>
  <si>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</si>
  <si>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</si>
  <si>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</si>
  <si>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</si>
  <si>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</si>
  <si>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</si>
  <si>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</si>
  <si>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</si>
  <si>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</si>
  <si>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</si>
  <si>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</si>
  <si>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</si>
  <si>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</si>
  <si>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</si>
  <si>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</si>
  <si>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</si>
  <si>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</si>
  <si>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</si>
  <si>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</si>
  <si>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</si>
  <si>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</si>
  <si>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</si>
  <si>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</si>
  <si>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</si>
  <si>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</si>
  <si>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</si>
  <si>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</si>
  <si>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</si>
  <si>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</si>
  <si>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</si>
  <si>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</si>
  <si>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</si>
  <si>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</si>
  <si>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</si>
  <si>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</si>
  <si>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</si>
  <si>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</si>
  <si>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</si>
  <si>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</si>
  <si>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</si>
  <si>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</si>
  <si>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</si>
  <si>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</si>
  <si>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</si>
  <si>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</si>
  <si>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</si>
  <si>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</si>
  <si>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</si>
  <si>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</si>
  <si>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</si>
  <si>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</si>
  <si>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</si>
  <si>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</si>
  <si>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</si>
  <si>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</si>
  <si>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</si>
  <si>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</si>
  <si>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</si>
  <si>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</si>
  <si>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</si>
  <si>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</si>
  <si>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</si>
  <si>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</si>
  <si>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</si>
  <si>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</si>
  <si>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</si>
  <si>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</si>
  <si>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</si>
  <si>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</si>
  <si>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</si>
  <si>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</si>
  <si>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</si>
  <si>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</si>
  <si>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</si>
  <si>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</si>
  <si>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</si>
  <si>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</si>
  <si>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</si>
  <si>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</si>
  <si>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</si>
  <si>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</si>
  <si>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</si>
  <si>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</si>
  <si>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</si>
  <si>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</si>
  <si>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</si>
  <si>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</si>
  <si>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</si>
  <si>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</si>
  <si>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</si>
  <si>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</si>
  <si>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</si>
  <si>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</si>
  <si>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</si>
  <si>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</si>
  <si>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</si>
  <si>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</si>
  <si>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</si>
  <si>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</si>
  <si>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</si>
  <si>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</si>
  <si>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</si>
  <si>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</si>
  <si>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</si>
  <si>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</si>
  <si>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</si>
  <si>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</si>
  <si>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</si>
  <si>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</si>
  <si>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</si>
  <si>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</si>
  <si>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</si>
  <si>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</si>
  <si>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</si>
  <si>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</si>
  <si>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</si>
  <si>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</si>
  <si>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</si>
  <si>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</si>
  <si>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</si>
  <si>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</si>
  <si>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</si>
  <si>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</si>
  <si>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</si>
  <si>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</si>
  <si>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</si>
  <si>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</si>
  <si>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</si>
  <si>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</si>
  <si>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</si>
  <si>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</si>
  <si>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</si>
  <si>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</si>
  <si>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</si>
  <si>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</si>
  <si>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</si>
  <si>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</si>
  <si>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</si>
  <si>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</si>
  <si>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</si>
  <si>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</si>
  <si>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</si>
  <si>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</si>
  <si>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</si>
  <si>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</si>
  <si>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</si>
  <si>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</si>
  <si>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</si>
  <si>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</si>
  <si>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</si>
  <si>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</si>
  <si>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</si>
  <si>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</si>
  <si>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</si>
  <si>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</si>
  <si>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</si>
  <si>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</si>
  <si>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</si>
  <si>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</si>
  <si>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</si>
  <si>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</si>
  <si>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</si>
  <si>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</si>
  <si>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</si>
  <si>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</si>
  <si>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</si>
  <si>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</si>
  <si>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</si>
  <si>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</si>
  <si>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</si>
  <si>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</si>
  <si>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</si>
  <si>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</si>
  <si>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</si>
  <si>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</si>
  <si>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</si>
  <si>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</si>
  <si>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</si>
  <si>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</si>
  <si>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</si>
  <si>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</si>
  <si>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</si>
  <si>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</si>
  <si>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</si>
  <si>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</si>
  <si>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</si>
  <si>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</si>
  <si>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</si>
  <si>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</si>
  <si>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</si>
  <si>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</si>
  <si>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</si>
  <si>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</si>
  <si>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</si>
  <si>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</si>
  <si>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</si>
  <si>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</si>
  <si>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</si>
  <si>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</si>
  <si>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</si>
  <si>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</si>
  <si>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</si>
  <si>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</si>
  <si>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</si>
  <si>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</si>
  <si>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</si>
  <si>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</si>
  <si>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</si>
  <si>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</si>
  <si>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</si>
  <si>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</si>
  <si>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</si>
  <si>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</si>
  <si>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</si>
  <si>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</si>
  <si>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</si>
  <si>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</si>
  <si>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</si>
  <si>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</si>
  <si>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</si>
  <si>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</si>
  <si>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</si>
  <si>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</si>
  <si>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</si>
  <si>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</si>
  <si>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</si>
  <si>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</si>
  <si>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</si>
  <si>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</si>
  <si>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</si>
  <si>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</si>
  <si>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</si>
  <si>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</si>
  <si>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</si>
  <si>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</si>
  <si>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</si>
  <si>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</si>
  <si>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</si>
  <si>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</si>
  <si>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</si>
  <si>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</si>
  <si>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</si>
  <si>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</si>
  <si>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</si>
  <si>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</si>
  <si>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</si>
  <si>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</si>
  <si>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</si>
  <si>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</si>
  <si>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</si>
  <si>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</si>
  <si>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</si>
  <si>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</si>
  <si>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</si>
  <si>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</si>
  <si>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</si>
  <si>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</si>
  <si>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</si>
  <si>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</si>
  <si>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</si>
  <si>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</si>
  <si>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</si>
  <si>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</si>
  <si>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</si>
  <si>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</si>
  <si>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</si>
  <si>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</si>
  <si>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</si>
  <si>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</si>
  <si>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</si>
  <si>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</si>
  <si>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</si>
  <si>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</si>
  <si>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</si>
  <si>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</si>
  <si>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</si>
  <si>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</si>
  <si>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</si>
  <si>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</si>
  <si>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</si>
  <si>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</si>
  <si>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</si>
  <si>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</si>
  <si>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</si>
  <si>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</si>
  <si>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</si>
  <si>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</si>
  <si>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</si>
  <si>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</si>
  <si>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</si>
  <si>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</si>
  <si>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</si>
  <si>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</si>
  <si>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</si>
  <si>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</si>
  <si>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</si>
  <si>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</si>
  <si>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</si>
  <si>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</si>
  <si>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</si>
  <si>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</si>
  <si>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</si>
  <si>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</si>
  <si>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</si>
  <si>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</si>
  <si>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</si>
  <si>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</si>
  <si>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</si>
  <si>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</si>
  <si>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</si>
  <si>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</si>
  <si>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</si>
  <si>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</si>
  <si>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</si>
  <si>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</si>
  <si>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</si>
  <si>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</si>
  <si>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</si>
  <si>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</si>
  <si>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</si>
  <si>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</si>
  <si>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</si>
  <si>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</si>
  <si>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</si>
  <si>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</si>
  <si>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</si>
  <si>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</si>
  <si>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</si>
  <si>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</si>
  <si>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</si>
  <si>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</si>
  <si>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</si>
  <si>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</si>
  <si>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</si>
  <si>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</si>
  <si>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</si>
  <si>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</si>
  <si>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</si>
  <si>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</si>
  <si>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</si>
  <si>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</si>
  <si>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</si>
  <si>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</si>
  <si>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</si>
  <si>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</si>
  <si>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</si>
  <si>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</si>
  <si>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</si>
  <si>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</si>
  <si>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</si>
  <si>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</si>
  <si>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</si>
  <si>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</si>
  <si>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</si>
  <si>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</si>
  <si>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</si>
  <si>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</si>
  <si>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</si>
  <si>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</si>
  <si>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</si>
  <si>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</si>
  <si>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</si>
  <si>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</si>
  <si>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</si>
  <si>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</si>
  <si>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</si>
  <si>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</si>
  <si>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</si>
  <si>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</si>
  <si>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</si>
  <si>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</si>
  <si>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</si>
  <si>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</si>
  <si>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</si>
  <si>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</si>
  <si>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</si>
  <si>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</si>
  <si>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</si>
  <si>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</si>
  <si>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</si>
  <si>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</si>
  <si>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</si>
  <si>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</si>
  <si>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</si>
  <si>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</si>
  <si>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</si>
  <si>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</si>
  <si>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</si>
  <si>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</si>
  <si>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</si>
  <si>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</si>
  <si>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</si>
  <si>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</si>
  <si>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</si>
  <si>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</si>
  <si>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</si>
  <si>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</si>
  <si>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</si>
  <si>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</si>
  <si>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</si>
  <si>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</si>
  <si>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</si>
  <si>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</si>
  <si>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</si>
  <si>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</si>
  <si>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</si>
  <si>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</si>
  <si>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</si>
  <si>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</si>
  <si>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</si>
  <si>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</si>
  <si>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</si>
  <si>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</si>
  <si>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</si>
  <si>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</si>
  <si>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</si>
  <si>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</si>
  <si>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</si>
  <si>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</si>
  <si>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</si>
  <si>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</si>
  <si>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</si>
  <si>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</si>
  <si>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</si>
  <si>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</si>
  <si>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</si>
  <si>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</si>
  <si>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</si>
  <si>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</si>
  <si>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</si>
  <si>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</si>
  <si>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</si>
  <si>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</si>
  <si>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</si>
  <si>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</si>
  <si>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</si>
  <si>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</si>
  <si>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</si>
  <si>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</si>
  <si>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</si>
  <si>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</si>
  <si>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</si>
  <si>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</si>
  <si>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</si>
  <si>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</si>
  <si>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</si>
  <si>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</si>
  <si>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</si>
  <si>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</si>
  <si>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</si>
  <si>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</si>
  <si>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</si>
  <si>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</si>
  <si>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</si>
  <si>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</si>
  <si>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</si>
  <si>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</si>
  <si>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</si>
  <si>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</si>
  <si>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</si>
  <si>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</si>
  <si>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</si>
  <si>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</si>
  <si>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</si>
  <si>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</si>
  <si>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</si>
  <si>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</si>
  <si>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</si>
  <si>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</si>
  <si>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</si>
  <si>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</si>
  <si>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</si>
  <si>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</si>
  <si>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</si>
  <si>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</si>
  <si>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</si>
  <si>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</si>
  <si>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</si>
  <si>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</si>
  <si>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</si>
  <si>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</si>
  <si>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</si>
  <si>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</si>
  <si>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</si>
  <si>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</si>
  <si>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</si>
  <si>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</si>
  <si>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</si>
  <si>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</si>
  <si>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</si>
  <si>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</si>
  <si>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</si>
  <si>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</si>
  <si>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</si>
  <si>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</si>
  <si>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</si>
  <si>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</si>
  <si>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</si>
  <si>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</si>
  <si>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</si>
  <si>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</si>
  <si>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</si>
  <si>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</si>
  <si>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</si>
  <si>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</si>
  <si>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</si>
  <si>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</si>
  <si>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</si>
  <si>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</si>
  <si>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</si>
  <si>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</si>
  <si>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</si>
  <si>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</si>
  <si>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</si>
  <si>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</si>
  <si>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</si>
  <si>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</si>
  <si>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</si>
  <si>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</si>
  <si>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</si>
  <si>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</si>
  <si>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</si>
  <si>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</si>
  <si>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</si>
  <si>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</si>
  <si>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</si>
  <si>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</si>
  <si>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</si>
  <si>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</si>
  <si>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</si>
  <si>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</si>
  <si>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</si>
  <si>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</si>
  <si>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</si>
  <si>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</si>
  <si>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</si>
  <si>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</si>
  <si>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</si>
  <si>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</si>
  <si>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</si>
  <si>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</si>
  <si>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</si>
  <si>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</si>
  <si>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</si>
  <si>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</si>
  <si>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</si>
  <si>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</si>
  <si>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</si>
  <si>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</si>
  <si>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</si>
  <si>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</si>
  <si>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</si>
  <si>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</si>
  <si>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</si>
  <si>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</si>
  <si>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</si>
  <si>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</si>
  <si>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</si>
  <si>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</si>
  <si>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</si>
  <si>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</si>
  <si>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</si>
  <si>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</si>
  <si>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</si>
  <si>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</si>
  <si>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</si>
  <si>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</si>
  <si>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</si>
  <si>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</si>
  <si>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</si>
  <si>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</si>
  <si>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</si>
  <si>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</si>
  <si>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</si>
  <si>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</si>
  <si>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</si>
  <si>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</si>
  <si>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</si>
  <si>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</si>
  <si>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</si>
  <si>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</si>
  <si>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</si>
  <si>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</si>
  <si>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</si>
  <si>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</si>
  <si>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</si>
  <si>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</si>
  <si>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</si>
  <si>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</si>
  <si>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</si>
  <si>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</si>
  <si>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</si>
  <si>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</si>
  <si>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</si>
  <si>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</si>
  <si>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</si>
  <si>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</si>
  <si>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</si>
  <si>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</si>
  <si>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</si>
  <si>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</si>
  <si>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</si>
  <si>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</si>
  <si>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</si>
  <si>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</si>
  <si>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</si>
  <si>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</si>
  <si>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</si>
  <si>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</si>
  <si>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</si>
  <si>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</si>
  <si>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</si>
  <si>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</si>
  <si>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</si>
  <si>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</si>
  <si>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</si>
  <si>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</si>
  <si>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</si>
  <si>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</si>
  <si>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</si>
  <si>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</si>
  <si>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</si>
  <si>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</si>
  <si>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</si>
  <si>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</si>
  <si>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</si>
  <si>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</si>
  <si>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</si>
  <si>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</si>
  <si>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</si>
  <si>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</si>
  <si>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</si>
  <si>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</si>
  <si>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</si>
  <si>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</si>
  <si>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</si>
  <si>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</si>
  <si>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</si>
  <si>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</si>
  <si>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</si>
  <si>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</si>
  <si>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</si>
  <si>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</si>
  <si>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</si>
  <si>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</si>
  <si>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</si>
  <si>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</si>
  <si>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</si>
  <si>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</si>
  <si>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</si>
  <si>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</si>
  <si>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</si>
  <si>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</si>
  <si>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</si>
  <si>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</si>
  <si>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</si>
  <si>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</si>
  <si>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</si>
  <si>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</si>
  <si>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</si>
  <si>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</si>
  <si>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</si>
  <si>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</si>
  <si>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</si>
  <si>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</si>
  <si>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</si>
  <si>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</si>
  <si>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</si>
  <si>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</si>
  <si>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</si>
  <si>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</si>
  <si>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</si>
  <si>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</si>
  <si>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</si>
  <si>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</si>
  <si>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</si>
  <si>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</si>
  <si>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</si>
  <si>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</si>
  <si>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</si>
  <si>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</si>
  <si>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</si>
  <si>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</si>
  <si>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</si>
  <si>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</si>
  <si>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</si>
  <si>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</si>
  <si>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</si>
  <si>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</si>
  <si>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</si>
  <si>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</si>
  <si>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</si>
  <si>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</si>
  <si>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</si>
  <si>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</si>
  <si>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</si>
  <si>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</si>
  <si>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</si>
  <si>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</si>
  <si>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</si>
  <si>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</si>
  <si>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</si>
  <si>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</si>
  <si>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</si>
  <si>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</si>
  <si>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</si>
  <si>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</si>
  <si>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</si>
  <si>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</si>
  <si>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</si>
  <si>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</si>
  <si>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</si>
  <si>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</si>
  <si>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</si>
  <si>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</si>
  <si>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</si>
  <si>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</si>
  <si>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</si>
  <si>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</si>
  <si>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</si>
  <si>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</si>
  <si>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</si>
  <si>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</si>
  <si>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</si>
  <si>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</si>
  <si>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</si>
  <si>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</si>
  <si>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</si>
  <si>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</si>
  <si>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</si>
  <si>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</si>
  <si>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</si>
  <si>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</si>
  <si>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</si>
  <si>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</si>
  <si>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</si>
  <si>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</si>
  <si>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</si>
  <si>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</si>
  <si>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</si>
  <si>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</si>
  <si>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</si>
  <si>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</si>
  <si>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</si>
  <si>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</si>
  <si>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</si>
  <si>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</si>
  <si>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</si>
  <si>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</si>
  <si>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</si>
  <si>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</si>
  <si>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</si>
  <si>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</si>
  <si>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</si>
  <si>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</si>
  <si>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</si>
  <si>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</si>
  <si>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</si>
  <si>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</si>
  <si>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</si>
  <si>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</si>
  <si>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</si>
  <si>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</si>
  <si>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</si>
  <si>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</si>
  <si>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</si>
  <si>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</si>
  <si>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</si>
  <si>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</si>
  <si>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</si>
  <si>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</si>
  <si>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</si>
  <si>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</si>
  <si>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</si>
  <si>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</si>
  <si>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</si>
  <si>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</si>
  <si>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</si>
  <si>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</si>
  <si>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</si>
  <si>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</si>
  <si>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</si>
  <si>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</si>
  <si>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</si>
  <si>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</si>
  <si>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</si>
  <si>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</si>
  <si>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</si>
  <si>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</si>
  <si>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</si>
  <si>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</si>
  <si>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</si>
  <si>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</si>
  <si>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</si>
  <si>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</si>
  <si>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</si>
  <si>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</si>
  <si>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</si>
  <si>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</si>
  <si>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</si>
  <si>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</si>
  <si>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</si>
  <si>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</si>
  <si>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</si>
  <si>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</si>
  <si>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</si>
  <si>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</si>
  <si>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</si>
  <si>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</si>
  <si>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</si>
  <si>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</si>
  <si>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</si>
  <si>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</si>
  <si>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</si>
  <si>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</si>
  <si>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</si>
  <si>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</si>
  <si>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</si>
  <si>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</si>
  <si>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</si>
  <si>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</si>
  <si>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</si>
  <si>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</si>
  <si>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</si>
  <si>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</si>
  <si>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</si>
  <si>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</si>
  <si>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</si>
  <si>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</si>
  <si>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</si>
  <si>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</si>
  <si>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</si>
  <si>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</si>
  <si>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</si>
  <si>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</si>
  <si>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</si>
  <si>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</si>
  <si>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</si>
  <si>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</si>
  <si>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</si>
  <si>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</si>
  <si>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</si>
  <si>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</si>
  <si>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</si>
  <si>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</si>
  <si>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</si>
  <si>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</si>
  <si>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</si>
  <si>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</si>
  <si>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</si>
  <si>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</si>
  <si>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</si>
  <si>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</si>
  <si>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</si>
  <si>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</si>
  <si>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</si>
  <si>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</si>
  <si>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</si>
  <si>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</si>
  <si>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</si>
  <si>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</si>
  <si>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</si>
  <si>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</si>
  <si>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</si>
  <si>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</si>
  <si>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</si>
  <si>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</si>
  <si>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</si>
  <si>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</si>
  <si>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</si>
  <si>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</si>
  <si>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</si>
  <si>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</si>
  <si>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</si>
  <si>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</si>
  <si>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</si>
  <si>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</si>
  <si>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</si>
  <si>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</si>
  <si>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</si>
  <si>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</si>
  <si>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</si>
  <si>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</si>
  <si>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</si>
  <si>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</si>
  <si>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</si>
  <si>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</si>
  <si>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</si>
  <si>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</si>
  <si>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</si>
  <si>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</si>
  <si>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</si>
  <si>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</si>
  <si>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</si>
  <si>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</si>
  <si>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</si>
  <si>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</si>
  <si>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</si>
  <si>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</si>
  <si>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</si>
  <si>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</si>
  <si>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</si>
  <si>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</si>
  <si>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</si>
  <si>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</si>
  <si>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</si>
  <si>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</si>
  <si>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</si>
  <si>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</si>
  <si>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</si>
  <si>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</si>
  <si>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</si>
  <si>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</si>
  <si>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</si>
  <si>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</si>
  <si>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</si>
  <si>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</si>
  <si>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</si>
  <si>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</si>
  <si>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</si>
  <si>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</si>
  <si>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</si>
  <si>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</si>
  <si>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</si>
  <si>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</si>
  <si>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</si>
  <si>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</si>
  <si>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</si>
  <si>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</si>
  <si>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</si>
  <si>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</si>
  <si>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</si>
  <si>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</si>
  <si>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</si>
  <si>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</si>
  <si>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</si>
  <si>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</si>
  <si>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</si>
  <si>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</si>
  <si>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</si>
  <si>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</si>
  <si>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</si>
  <si>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</si>
  <si>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</si>
  <si>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</si>
  <si>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</si>
  <si>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</si>
  <si>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</si>
  <si>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</si>
  <si>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</si>
  <si>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</si>
  <si>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</si>
  <si>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</si>
  <si>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</si>
  <si>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</si>
  <si>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</si>
  <si>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</si>
  <si>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</si>
  <si>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</si>
  <si>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</si>
  <si>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</si>
  <si>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</si>
  <si>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</si>
  <si>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</si>
  <si>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</si>
  <si>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</si>
  <si>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</si>
  <si>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</si>
  <si>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</si>
  <si>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</si>
  <si>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</si>
  <si>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</si>
  <si>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</si>
  <si>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</si>
  <si>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</si>
  <si>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</si>
  <si>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</si>
  <si>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</si>
  <si>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</si>
  <si>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</si>
  <si>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</si>
  <si>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</si>
  <si>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</si>
  <si>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</si>
  <si>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</si>
  <si>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</si>
  <si>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</si>
  <si>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</si>
  <si>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</si>
  <si>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</si>
  <si>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</si>
  <si>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</si>
  <si>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</si>
  <si>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</si>
  <si>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</si>
  <si>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</si>
  <si>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</si>
  <si>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</si>
  <si>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</si>
  <si>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</si>
  <si>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</si>
  <si>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</si>
  <si>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</si>
  <si>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</si>
  <si>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</si>
  <si>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</si>
  <si>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</si>
  <si>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</si>
  <si>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</si>
  <si>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</si>
  <si>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</si>
  <si>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</si>
  <si>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</si>
  <si>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</si>
  <si>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</si>
  <si>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</si>
  <si>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</si>
  <si>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</si>
  <si>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</si>
  <si>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</si>
  <si>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</si>
  <si>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</si>
  <si>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</si>
  <si>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</si>
  <si>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</si>
  <si>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</si>
  <si>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</si>
  <si>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</si>
  <si>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</si>
  <si>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</si>
  <si>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</si>
  <si>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</si>
  <si>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</si>
  <si>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</si>
  <si>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</si>
  <si>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</si>
  <si>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</si>
  <si>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</si>
  <si>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</si>
  <si>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</si>
  <si>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</si>
  <si>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</si>
  <si>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</si>
  <si>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</si>
  <si>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</si>
  <si>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</si>
  <si>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</si>
  <si>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</si>
  <si>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</si>
  <si>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</si>
  <si>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</si>
  <si>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</si>
  <si>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</si>
  <si>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</si>
  <si>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</si>
  <si>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</si>
  <si>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</si>
  <si>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</si>
  <si>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</si>
  <si>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</si>
  <si>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</si>
  <si>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</si>
  <si>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</si>
  <si>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</si>
  <si>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</si>
  <si>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</si>
  <si>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</si>
  <si>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</si>
  <si>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</si>
  <si>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</si>
  <si>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</si>
  <si>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</si>
  <si>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</si>
  <si>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</si>
  <si>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</si>
  <si>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</si>
  <si>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</si>
  <si>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</si>
  <si>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</si>
  <si>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</si>
  <si>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</si>
  <si>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</si>
  <si>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</si>
  <si>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</si>
  <si>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</si>
  <si>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</si>
  <si>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</si>
  <si>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</si>
  <si>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</si>
  <si>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</si>
  <si>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</si>
  <si>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</si>
  <si>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</si>
  <si>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</si>
  <si>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</si>
  <si>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</si>
  <si>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</si>
  <si>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</si>
  <si>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</si>
  <si>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</si>
  <si>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</si>
  <si>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</si>
  <si>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</si>
  <si>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</si>
  <si>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</si>
  <si>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</si>
  <si>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</si>
  <si>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</si>
  <si>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</si>
  <si>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</si>
  <si>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</si>
  <si>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</si>
  <si>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</si>
  <si>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</si>
  <si>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</si>
  <si>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</si>
  <si>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</si>
  <si>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</si>
  <si>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</si>
  <si>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</si>
  <si>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</si>
  <si>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</si>
  <si>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</si>
  <si>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</si>
  <si>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</si>
  <si>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</si>
  <si>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</si>
  <si>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</si>
  <si>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</si>
  <si>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</si>
  <si>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</si>
  <si>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</si>
  <si>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</si>
  <si>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</si>
  <si>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</si>
  <si>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</si>
  <si>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</si>
  <si>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</si>
  <si>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</si>
  <si>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</si>
  <si>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</si>
  <si>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</si>
  <si>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</si>
  <si>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</si>
  <si>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</si>
  <si>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</si>
  <si>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</si>
  <si>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</si>
  <si>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</si>
  <si>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</si>
  <si>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</si>
  <si>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</si>
  <si>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</si>
  <si>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</si>
  <si>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</si>
  <si>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</si>
  <si>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</si>
  <si>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</si>
  <si>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</si>
  <si>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</si>
  <si>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</si>
  <si>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</si>
  <si>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</si>
  <si>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</si>
  <si>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</si>
  <si>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</si>
  <si>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</si>
  <si>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</si>
  <si>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</si>
  <si>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</si>
  <si>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</si>
  <si>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</si>
  <si>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</si>
  <si>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</si>
  <si>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</si>
  <si>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</si>
  <si>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</si>
  <si>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</si>
  <si>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</si>
  <si>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</si>
  <si>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</si>
  <si>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</si>
  <si>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</si>
  <si>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</si>
  <si>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</si>
  <si>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</si>
  <si>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</si>
  <si>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</si>
  <si>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</si>
  <si>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</si>
  <si>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</si>
  <si>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</si>
  <si>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</si>
  <si>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</si>
  <si>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</si>
  <si>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</si>
  <si>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</si>
  <si>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</si>
  <si>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</si>
  <si>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</si>
  <si>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</si>
  <si>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</si>
  <si>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</si>
  <si>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</si>
  <si>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</si>
  <si>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</si>
  <si>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</si>
  <si>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</si>
  <si>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</si>
  <si>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</si>
  <si>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</si>
  <si>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</si>
  <si>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</si>
  <si>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</si>
  <si>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</si>
  <si>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</si>
  <si>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</si>
  <si>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</si>
  <si>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</si>
  <si>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</si>
  <si>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</si>
  <si>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</si>
  <si>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</si>
  <si>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</si>
  <si>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</si>
  <si>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</si>
  <si>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</si>
  <si>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</si>
  <si>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</si>
  <si>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</si>
  <si>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</si>
  <si>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</si>
  <si>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</si>
  <si>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</si>
  <si>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</si>
  <si>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</si>
  <si>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</si>
  <si>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</si>
  <si>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</si>
  <si>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</si>
  <si>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</si>
  <si>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</si>
  <si>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</si>
  <si>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</si>
  <si>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</si>
  <si>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</si>
  <si>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</si>
  <si>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</si>
  <si>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</si>
  <si>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</si>
  <si>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</si>
  <si>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</si>
  <si>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</si>
  <si>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</si>
  <si>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</si>
  <si>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</si>
  <si>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</si>
  <si>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</si>
  <si>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</si>
  <si>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</si>
  <si>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</si>
  <si>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</si>
  <si>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</si>
  <si>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</si>
  <si>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</si>
  <si>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</si>
  <si>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</si>
  <si>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</si>
  <si>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</si>
  <si>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</si>
  <si>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</si>
  <si>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</si>
  <si>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</si>
  <si>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</si>
  <si>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</si>
  <si>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</si>
  <si>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</si>
  <si>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</si>
  <si>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</si>
  <si>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</si>
  <si>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</si>
  <si>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</si>
  <si>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</si>
  <si>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</si>
  <si>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</si>
  <si>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</si>
  <si>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</si>
  <si>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</si>
  <si>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</si>
  <si>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</si>
  <si>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</si>
  <si>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</si>
  <si>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</si>
  <si>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</si>
  <si>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</si>
  <si>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</si>
  <si>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</si>
  <si>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</si>
  <si>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</si>
  <si>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</si>
  <si>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</si>
  <si>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</si>
  <si>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</si>
  <si>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</si>
  <si>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</si>
  <si>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</si>
  <si>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</si>
  <si>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</si>
  <si>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</si>
  <si>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</si>
  <si>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</si>
  <si>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</si>
  <si>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</si>
  <si>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</si>
  <si>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</si>
  <si>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</si>
  <si>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</si>
  <si>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</si>
  <si>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</si>
  <si>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</si>
  <si>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</si>
  <si>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</si>
  <si>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</si>
  <si>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</si>
  <si>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</si>
  <si>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</si>
  <si>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</si>
  <si>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</si>
  <si>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</si>
  <si>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</si>
  <si>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</si>
  <si>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</si>
  <si>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</si>
  <si>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</si>
  <si>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</si>
  <si>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</si>
  <si>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</si>
  <si>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</si>
  <si>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</si>
  <si>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</si>
  <si>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</si>
  <si>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</si>
  <si>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</si>
  <si>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</si>
  <si>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</si>
  <si>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</si>
  <si>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</si>
  <si>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</si>
  <si>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</si>
  <si>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</si>
  <si>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</si>
  <si>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</si>
  <si>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</si>
  <si>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</si>
  <si>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</si>
  <si>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</si>
  <si>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</si>
  <si>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</si>
  <si>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</si>
  <si>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</si>
  <si>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</si>
  <si>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</si>
  <si>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</si>
  <si>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</si>
  <si>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</si>
  <si>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</si>
  <si>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</si>
  <si>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</si>
  <si>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</si>
  <si>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</si>
  <si>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</si>
  <si>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</si>
  <si>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</si>
  <si>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</si>
  <si>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</si>
  <si>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</si>
  <si>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</si>
  <si>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</si>
  <si>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</si>
  <si>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</si>
  <si>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</si>
  <si>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</si>
  <si>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</si>
  <si>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</si>
  <si>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</si>
  <si>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</si>
  <si>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</si>
  <si>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</si>
  <si>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</si>
  <si>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</si>
  <si>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</si>
  <si>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</si>
  <si>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</si>
  <si>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</si>
  <si>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</si>
  <si>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</si>
  <si>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</si>
  <si>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</si>
  <si>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</si>
  <si>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</si>
  <si>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</si>
  <si>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</si>
  <si>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</si>
  <si>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</si>
  <si>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</si>
  <si>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</si>
  <si>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</si>
  <si>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</si>
  <si>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</si>
  <si>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</si>
  <si>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</si>
  <si>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</si>
  <si>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</si>
  <si>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</si>
  <si>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</si>
  <si>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</si>
  <si>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</si>
  <si>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</si>
  <si>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</si>
  <si>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</si>
  <si>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</si>
  <si>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</si>
  <si>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</si>
  <si>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</si>
  <si>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</si>
  <si>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</si>
  <si>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</si>
  <si>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</si>
  <si>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</si>
  <si>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</si>
  <si>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</si>
  <si>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</si>
  <si>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</si>
  <si>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</si>
  <si>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</si>
  <si>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</si>
  <si>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</si>
  <si>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</si>
  <si>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</si>
  <si>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</si>
  <si>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</si>
  <si>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</si>
  <si>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</si>
  <si>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</si>
  <si>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</si>
  <si>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</si>
  <si>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</si>
  <si>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</si>
  <si>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</si>
  <si>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</si>
  <si>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</si>
  <si>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</si>
  <si>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</si>
  <si>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</si>
  <si>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</si>
  <si>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</si>
  <si>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</si>
  <si>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</si>
  <si>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</si>
  <si>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</si>
  <si>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</si>
  <si>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</si>
  <si>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</si>
  <si>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</si>
  <si>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</si>
  <si>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</si>
  <si>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</si>
  <si>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</si>
  <si>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</si>
  <si>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</si>
  <si>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</si>
  <si>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</si>
  <si>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</si>
  <si>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</si>
  <si>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</si>
  <si>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</si>
  <si>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</si>
  <si>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</si>
  <si>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</si>
  <si>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</si>
  <si>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</si>
  <si>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</si>
  <si>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</si>
  <si>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</si>
  <si>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</si>
  <si>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</si>
  <si>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</si>
  <si>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</si>
  <si>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</si>
  <si>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</si>
  <si>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</si>
  <si>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</si>
  <si>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</si>
  <si>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</si>
  <si>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</si>
  <si>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</si>
  <si>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</si>
  <si>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</si>
  <si>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</si>
  <si>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</si>
  <si>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</si>
  <si>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</si>
  <si>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</si>
  <si>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</si>
  <si>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</si>
  <si>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</si>
  <si>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</si>
  <si>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</si>
  <si>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</si>
  <si>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</si>
  <si>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</si>
  <si>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</si>
  <si>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</si>
  <si>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</si>
  <si>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</si>
  <si>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</si>
  <si>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</si>
  <si>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</si>
  <si>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</si>
  <si>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</si>
  <si>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</si>
  <si>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</si>
  <si>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</si>
  <si>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</si>
  <si>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</si>
  <si>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</si>
  <si>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</si>
  <si>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</si>
  <si>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</si>
  <si>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</si>
  <si>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</si>
  <si>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</si>
  <si>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</si>
  <si>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</si>
  <si>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</si>
  <si>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</si>
  <si>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</si>
  <si>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</si>
  <si>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</si>
  <si>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</si>
  <si>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</si>
  <si>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</si>
  <si>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</si>
  <si>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</si>
  <si>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</si>
  <si>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</si>
  <si>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</si>
  <si>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</si>
  <si>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</si>
  <si>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</si>
  <si>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</si>
  <si>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</si>
  <si>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</si>
  <si>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</si>
  <si>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</si>
  <si>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</si>
  <si>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</si>
  <si>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</si>
  <si>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</si>
  <si>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</si>
  <si>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</si>
  <si>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</si>
  <si>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</si>
  <si>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</si>
  <si>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</si>
  <si>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</si>
  <si>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</si>
  <si>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</si>
  <si>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</si>
  <si>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</si>
  <si>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</si>
  <si>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</si>
  <si>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</si>
  <si>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</si>
  <si>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</si>
  <si>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</si>
  <si>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</si>
  <si>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</si>
  <si>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</si>
  <si>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</si>
  <si>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</si>
  <si>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</si>
  <si>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</si>
  <si>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</si>
  <si>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</si>
  <si>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</si>
  <si>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</si>
  <si>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</si>
  <si>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</si>
  <si>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</si>
  <si>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</si>
  <si>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</si>
  <si>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</si>
  <si>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</si>
  <si>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</si>
  <si>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</si>
  <si>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</si>
  <si>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</si>
  <si>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</si>
  <si>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</si>
  <si>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</si>
  <si>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</si>
  <si>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</si>
  <si>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</si>
  <si>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</si>
  <si>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</si>
  <si>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</si>
  <si>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</si>
  <si>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</si>
  <si>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</si>
  <si>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</si>
  <si>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</si>
  <si>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</si>
  <si>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</si>
  <si>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</si>
  <si>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</si>
  <si>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</si>
  <si>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</si>
  <si>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</si>
  <si>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</si>
  <si>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</si>
  <si>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</si>
  <si>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</si>
  <si>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</si>
  <si>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PCM-20251104-00001511</t>
  </si>
  <si>
    <t xml:space="preserve">EM team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</si>
  <si>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</si>
  <si>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</si>
  <si>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</si>
  <si>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</si>
  <si>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</si>
  <si>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</si>
  <si>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</si>
  <si>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</si>
  <si>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</si>
  <si>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</si>
  <si>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</si>
  <si>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</si>
  <si>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</si>
  <si>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</si>
  <si>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</si>
  <si>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</si>
  <si>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</si>
  <si>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</si>
  <si>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</si>
  <si>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</si>
  <si>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</si>
  <si>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</si>
  <si>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</si>
  <si>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</si>
  <si>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</si>
  <si>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</si>
  <si>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</si>
  <si>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</si>
  <si>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</si>
  <si>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</si>
  <si>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</si>
  <si>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</si>
  <si>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</si>
  <si>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</si>
  <si>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</si>
  <si>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</si>
  <si>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</si>
  <si>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</si>
  <si>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</si>
  <si>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</si>
  <si>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</si>
  <si>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</si>
  <si>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</si>
  <si>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</si>
  <si>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</si>
  <si>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</si>
  <si>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</si>
  <si>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</si>
  <si>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</si>
  <si>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</si>
  <si>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</si>
  <si>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</si>
  <si>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</si>
  <si>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</si>
  <si>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</si>
  <si>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</si>
  <si>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</si>
  <si>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</si>
  <si>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</si>
  <si>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</si>
  <si>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</si>
  <si>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</si>
  <si>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</si>
  <si>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</si>
  <si>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</si>
  <si>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</si>
  <si>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</si>
  <si>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</si>
  <si>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</si>
  <si>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</si>
  <si>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</si>
  <si>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</si>
  <si>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</si>
  <si>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</si>
  <si>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</si>
  <si>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</si>
  <si>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</si>
  <si>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</si>
  <si>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</si>
  <si>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</si>
  <si>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</si>
  <si>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</si>
  <si>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</si>
  <si>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PCM-20251104-00001635</t>
  </si>
  <si>
    <t>ETA 30 min</t>
  </si>
  <si>
    <t xml:space="preserve"> </t>
  </si>
  <si>
    <t xml:space="preserve"> PCM-20250215-00000830 </t>
  </si>
  <si>
    <t>LTE site still down and  site located in aramco area access issue need special permission</t>
  </si>
  <si>
    <t>no pcm</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</si>
  <si>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</si>
  <si>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</si>
  <si>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</si>
  <si>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</si>
  <si>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</si>
  <si>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</si>
  <si>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</si>
  <si>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PCM-20251104-00001527</t>
  </si>
  <si>
    <t>EM Team at site checking</t>
  </si>
  <si>
    <t>PCM-20251104-00001537</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</si>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</sst>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6" totalsRowShown="0" headerRowDxfId="157" dataDxfId="156" headerRowBorderDxfId="154" tableBorderDxfId="155" totalsRowBorderDxfId="153">
  <autoFilter ref="A1:CJ1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1" totalsRowShown="0" headerRowDxfId="31" dataDxfId="30" headerRowBorderDxfId="28" tableBorderDxfId="29">
  <autoFilter ref="A1:L3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302.72305219907139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0.10602673610992497</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5.1698032402782701E-2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45965.671478124998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45965.671478124998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45965.671478124998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45965.671478124998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45965.671478124998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45965.671478124998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45965.671478124998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45965.671478124998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45965.671478124998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45965.671478124998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45965.671478124998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45965.671478124998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45965.671478124998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45965.671478124998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45965.671478124998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45965.671478124998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45965.671478124998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45965.671478124998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45965.671478124998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45965.671478124998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45965.671478124998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45965.671478124998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45965.671478124998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45965.671478124998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45965.671478124998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45965.671478124998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45965.671478124998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45965.671478124998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45965.671478124998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45965.671478124998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45965.671478124998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45965.671478124998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45965.671478124998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45965.671478124998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45965.671478124998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45965.671478124998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45965.671478124998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45965.671478124998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45965.671478124998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45965.671478124998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45965.671478124998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45965.671478124998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45965.671478124998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45965.671478124998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45965.671478124998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45965.671478124998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45965.671478124998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45965.671478124998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45965.671478124998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45965.671478124998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45965.671478124998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45965.671478124998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45965.671478124998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45965.671478124998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45965.671478124998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45965.671478124998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45965.671478124998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45965.671478124998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45965.671478124998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45965.671478124998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45965.671478124998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45965.671478124998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45965.671478124998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45965.671478124998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45965.671478124998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45965.671478124998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45965.671478124998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45965.671478124998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45965.671478124998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45965.671478124998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45965.671478124998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45965.671478124998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45965.671478124998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45965.671478124998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45965.671478124998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45965.671478124998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45965.671478124998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45965.671478124998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45965.671478124998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45965.671478124998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45965.671478124998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45965.671478124998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45965.671478124998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45965.671478124998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45965.671478124998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45965.671478124998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45965.671478124998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45965.671478124998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45965.671478124998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45965.671478124998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45965.671478124998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45965.671478124998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45965.671478124998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45965.671478124998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45965.671478124998</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45965.671478124998</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140.67164016203606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6.9293947916667094</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22570</v>
      </c>
      <c r="E5" s="113" t="s">
        <v>39021</v>
      </c>
      <c r="F5" s="114">
        <v>45965.660821759258</v>
      </c>
      <c r="G5" s="115">
        <f ca="1">IFERROR(NOW()-F5,"-")</f>
        <v>1.065636573912343E-2</v>
      </c>
      <c r="H5" s="114">
        <v>45965.65388888889</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45965.671478124998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45965.671478124998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45965.671478124998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45965.671478124998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45965.671478124998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45965.671478124998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45965.671478124998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45965.671478124998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45965.671478124998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45965.671478124998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45965.671478124998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45965.671478124998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45965.671478124998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45965.671478124998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45965.671478124998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45965.671478124998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45965.671478124998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45965.671478124998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45965.671478124998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45965.671478124998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45965.671478124998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45965.671478124998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45965.671478124998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45965.671478124998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45965.671478124998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45965.671478124998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45965.671478124998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45965.671478124998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45965.671478124998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45965.671478124998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45965.671478124998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45965.671478124998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45965.671478124998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45965.671478124998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45965.671478124998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45965.671478124998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45965.671478124998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45965.671478124998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45965.671478124998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45965.671478124998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45965.671478124998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45965.671478124998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45965.671478124998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45965.671478124998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45965.671478124998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45965.671478124998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45965.671478124998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45965.671478124998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45965.671478124998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45965.671478124998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45965.671478124998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45965.671478124998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45965.671478124998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45965.671478124998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45965.671478124998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45965.671478124998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45965.671478124998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45965.671478124998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45965.671478124998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45965.671478124998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45965.671478124998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45965.671478124998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45965.671478124998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45965.671478124998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45965.671478124998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45965.671478124998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45965.671478124998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45965.671478124998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45965.671478124998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45965.671478124998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45965.671478124998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45965.671478124998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45965.671478124998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45965.671478124998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45965.671478124998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45965.671478124998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45965.671478124998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45965.671478124998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45965.671478124998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45965.671478124998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45965.671478124998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45965.671478124998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45965.671478124998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45965.671478124998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45965.671478124998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45965.671478124998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45965.671478124998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45965.671478124998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45965.671478124998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45965.671478124998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45965.671478124998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45965.671478124998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45965.671478124998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45965.671478124998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45965.671478124998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45965.671478124998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45965.671478124998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45965.671478124998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45965.671478124998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45965.671478124998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45965.671478124998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45965.671478124998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45965.671478124998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45965.671478124998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45965.671478124998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45965.671478124998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45965.671478124998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45965.671478124998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45965.671478124998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45965.671478124998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60"/>
      <c r="B116" s="161" t="str">
        <f>IFERROR(VLOOKUP(D116,DB!A:K,11,0),"")</f>
        <v/>
      </c>
      <c r="C116" s="161"/>
      <c r="D116" s="161"/>
      <c r="E116" s="162"/>
      <c r="F116" s="163"/>
      <c r="G116" s="164">
        <f ca="1">IFERROR(NOW()-F116,"-")</f>
        <v>45965.671478124998</v>
      </c>
      <c r="H116" s="163"/>
      <c r="I116" s="161" t="str">
        <f>IFERROR(VLOOKUP(D116,DB!A:F,6,0),"")</f>
        <v/>
      </c>
      <c r="J116" s="161" t="str">
        <f>IFERROR(VLOOKUP(D116,DB!A:G,7,0),"")</f>
        <v/>
      </c>
      <c r="K116" s="165"/>
      <c r="L116" s="161" t="str">
        <f>IFERROR(VLOOKUP(D116,DB!A:I,9,0),"")</f>
        <v/>
      </c>
      <c r="M116" s="161"/>
      <c r="N116" s="161"/>
      <c r="O116" s="161"/>
      <c r="P116" s="161"/>
      <c r="Q116" s="161"/>
      <c r="R116" s="161"/>
      <c r="S116" s="161"/>
      <c r="T116" s="161"/>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161"/>
      <c r="BE116" s="161"/>
      <c r="BF116" s="161"/>
      <c r="BG116" s="161"/>
      <c r="BH116" s="161"/>
      <c r="BI116" s="161"/>
      <c r="BJ116" s="161"/>
      <c r="BK116" s="161"/>
      <c r="BL116" s="161"/>
      <c r="BM116" s="161"/>
      <c r="BN116" s="161"/>
      <c r="BO116" s="161"/>
      <c r="BP116" s="161"/>
      <c r="BQ116" s="161"/>
      <c r="BR116" s="161"/>
      <c r="BS116" s="161"/>
      <c r="BT116" s="161"/>
      <c r="BU116" s="161"/>
      <c r="BV116" s="161"/>
      <c r="BW116" s="161"/>
      <c r="BX116" s="161"/>
      <c r="BY116" s="161"/>
      <c r="BZ116" s="161"/>
      <c r="CA116" s="161"/>
      <c r="CB116" s="161"/>
      <c r="CC116" s="161"/>
      <c r="CD116" s="161"/>
      <c r="CE116" s="161"/>
      <c r="CF116" s="161"/>
      <c r="CG116" s="161"/>
      <c r="CH116" s="161"/>
      <c r="CI116" s="161"/>
      <c r="CJ116" s="166"/>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45965.671478124998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45965.671478124998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45965.671478124998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45965.671478124998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45965.671478124998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45965.671478124998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45965.671478124998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45965.671478124998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45965.671478124998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45965.671478124998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45965.671478124998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45965.671478124998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45965.671478124998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45965.671478124998</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45965.671478124998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45965.671478124998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45965.671478124998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45965.671478124998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45965.671478124998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45965.671478124998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45965.671478124998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45965.671478124998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45965.671478124998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45965.671478124998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45965.671478124998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45965.671478124998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45965.671478124998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45965.671478124998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45965.671478124998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45965.671478124998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45965.671478124998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45965.671478124998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45965.671478124998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45965.671478124998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45965.671478124998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45965.671478124998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45965.671478124998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45965.671478124998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45965.671478124998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45965.671478124998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45965.671478124998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45965.671478124998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45965.671478124998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45965.671478124998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45965.671478124998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45965.671478124998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45965.671478124998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45965.671478124998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45965.671478124998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45965.671478124998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45965.671478124998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45965.671478124998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45965.671478124998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45965.671478124998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45965.671478124998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45965.671478124998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45965.671478124998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45965.671478124998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45965.671478124998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45965.671478124998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45965.671478124998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45965.671478124998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45965.671478124998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45965.671478124998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45965.671478124998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45965.671478124998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45965.671478124998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45965.671478124998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45965.671478124998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45965.671478124998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45965.671478124998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45965.671478124998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45965.671478124998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45965.671478124998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45965.671478124998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45965.671478124998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45965.671478124998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45965.671478124998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45965.671478124998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45965.671478124998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45965.671478124998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45965.671478124998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45965.671478124998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45965.671478124998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45965.671478124998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45965.671478124998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45965.671478124998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45965.671478124998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45965.671478124998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45965.671478124998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45965.671478124998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45965.671478124998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45965.671478124998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45965.671478124998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45965.671478124998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45965.671478124998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45965.671478124998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45965.671478124998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45965.671478124998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45965.671478124998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45965.671478124998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45965.671478124998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45965.671478124998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45965.671478124998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45965.671478124998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45965.671478124998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45965.671478124998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45965.671478124998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45965.671478124998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45965.671478124998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45965.671478124998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45965.671478124998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45965.671478124998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45965.671478124998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45965.671478124998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45965.671478124998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45965.671478124998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45965.671478124998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45965.671478124998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45965.671478124998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45965.671478124998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45965.671478124998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45965.671478124998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45965.671478124998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45965.671478124998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45965.671478124998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45965.671478124998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45965.671478124998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45965.671478124998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45965.671478124998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45965.671478124998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45965.671478124998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45965.671478124998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45965.671478124998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45965.671478124998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45965.671478124998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45965.671478124998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45965.671478124998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45965.671478124998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45965.671478124998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45965.671478124998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45965.671478124998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45965.671478124998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45965.671478124998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45965.671478124998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45965.671478124998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45965.671478124998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45965.671478124998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45965.671478124998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45965.671478124998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45965.671478124998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45965.671478124998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45965.671478124998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45965.671478124998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45965.671478124998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45965.671478124998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45965.671478124998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45965.671478124998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45965.671478124998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45965.671478124998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45965.671478124998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45965.671478124998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45965.671478124998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45965.671478124998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45965.671478124998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45965.671478124998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45965.671478124998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45965.671478124998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45965.671478124998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45965.671478124998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45965.671478124998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45965.671478124998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45965.671478124998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45965.671478124998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45965.671478124998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45965.671478124998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45965.671478124998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45965.671478124998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45965.671478124998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45965.671478124998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45965.671478124998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45965.671478124998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45965.671478124998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45965.671478124998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45965.671478124998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45965.671478124998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45965.671478124998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45965.671478124998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45965.671478124998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45965.671478124998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45965.671478124998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45965.671478124998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45965.671478124998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45965.671478124998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45965.671478124998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45965.671478124998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45965.671478124998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45965.671478124998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45965.671478124998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45965.671478124998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45965.671478124998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45965.671478124998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45965.671478124998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45965.671478124998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45965.671478124998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45965.671478124998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45965.671478124998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45965.671478124998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45965.671478124998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45965.671478124998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45965.671478124998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45965.671478124998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45965.671478124998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45965.671478124998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45965.671478124998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45965.671478124998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45965.671478124998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45965.671478124998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45965.671478124998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45965.671478124998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45965.671478124998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45965.671478124998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45965.671478124998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45965.671478124998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45965.671478124998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45965.671478124998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45965.671478124998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45965.671478124998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45965.671478124998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45965.671478124998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45965.671478124998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45965.671478124998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45965.671478124998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45965.671478124998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45965.671478124998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45965.671478124998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45965.671478124998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45965.671478124998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45965.671478124998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45965.671478124998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45965.671478124998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45965.671478124998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45965.671478124998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45965.671478124998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45965.671478124998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45965.671478124998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45965.671478124998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45965.671478124998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45965.671478124998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45965.671478124998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45965.671478124998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45965.671478124998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45965.671478124998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45965.671478124998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45965.671478124998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45965.671478124998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45965.671478124998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45965.671478124998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45965.671478124998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45965.671478124998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45965.671478124998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45965.671478124998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45965.671478124998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45965.671478124998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45965.671478124998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45965.671478124998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45965.671478124998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45965.671478124998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45965.671478124998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45965.671478124998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45965.671478124998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45965.671478124998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45965.671478124998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45965.671478124998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45965.671478124998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45965.671478124998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45965.671478124998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45965.671478124998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45965.671478124998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45965.671478124998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45965.671478124998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45965.671478124998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45965.671478124998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45965.671478124998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45965.671478124998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45965.671478124998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45965.671478124998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45965.671478124998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45965.671478124998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45965.671478124998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45965.671478124998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45965.671478124998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45965.671478124998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45965.671478124998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45965.671478124998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45965.671478124998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45965.671478124998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45965.671478124998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45965.671478124998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45965.671478124998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45965.671478124998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45965.671478124998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45965.671478124998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45965.671478124998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45965.671478124998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45965.671478124998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45965.671478124998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45965.671478124998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45965.671478124998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45965.671478124998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45965.671478124998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45965.671478124998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45965.671478124998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45965.671478124998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45965.671478124998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45965.671478124998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45965.671478124998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45965.671478124998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45965.671478124998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45965.671478124998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45965.671478124998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45965.671478124998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45965.671478124998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45965.671478124998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45965.671478124998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45965.671478124998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45965.671478124998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45965.671478124998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45965.671478124998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45965.671478124998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45965.671478124998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45965.671478124998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45965.671478124998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45965.671478124998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45965.671478124998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45965.671478124998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45965.671478124998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45965.671478124998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45965.671478124998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45965.671478124998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45965.671478124998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45965.671478124998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45965.671478124998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45965.671478124998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45965.671478124998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45965.671478124998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45965.671478124998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45965.671478124998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45965.671478124998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45965.671478124998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45965.671478124998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45965.671478124998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45965.671478124998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45965.671478124998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45965.671478124998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45965.671478124998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45965.671478124998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45965.671478124998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45965.671478124998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45965.671478124998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45965.671478124998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45965.671478124998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45965.671478124998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45965.671478124998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45965.671478124998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45965.671478124998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45965.671478124998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45965.671478124998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45965.671478124998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45965.671478124998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45965.671478124998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45965.671478124998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45965.671478124998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45965.671478124998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45965.671478124998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45965.671478124998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45965.671478124998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45965.671478124998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45965.671478124998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45965.671478124998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45965.671478124998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45965.671478124998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45965.671478124998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45965.671478124998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45965.671478124998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45965.671478124998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45965.671478124998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45965.671478124998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45965.671478124998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45965.671478124998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45965.671478124998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45965.671478124998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45965.671478124998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45965.671478124998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45965.671478124998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45965.671478124998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45965.671478124998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45965.671478124998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45965.671478124998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45965.671478124998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45965.671478124998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45965.671478124998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45965.671478124998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45965.671478124998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45965.671478124998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45965.671478124998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45965.671478124998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45965.671478124998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45965.671478124998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45965.671478124998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45965.671478124998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45965.671478124998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45965.671478124998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45965.671478124998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45965.671478124998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45965.671478124998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45965.671478124998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45965.671478124998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45965.671478124998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45965.671478124998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45965.671478124998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45965.671478124998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45965.671478124998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45965.671478124998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45965.671478124998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45965.671478124998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45965.671478124998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45965.671478124998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45965.671478124998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45965.671478124998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45965.671478124998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45965.671478124998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45965.671478124998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45965.671478124998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45965.671478124998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45965.671478124998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45965.671478124998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45965.671478124998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45965.671478124998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45965.671478124998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45965.671478124998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45965.671478124998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45965.671478124998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45965.671478124998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45965.671478124998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45965.671478124998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45965.671478124998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45965.671478124998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45965.671478124998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45965.671478124998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45965.671478124998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45965.671478124998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45965.671478124998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45965.671478124998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45965.671478124998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45965.671478124998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45965.671478124998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45965.671478124998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45965.671478124998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45965.671478124998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45965.671478124998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45965.671478124998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45965.671478124998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45965.671478124998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45965.671478124998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45965.671478124998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45965.671478124998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45965.671478124998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45965.671478124998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45965.671478124998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45965.671478124998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45965.671478124998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45965.671478124998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45965.671478124998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45965.671478124998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45965.671478124998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45965.671478124998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45965.671478124998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45965.671478124998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45965.671478124998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45965.671478124998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45965.671478124998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45965.671478124998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45965.671478124998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45965.671478124998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45965.671478124998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45965.671478124998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45965.671478124998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45965.671478124998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45965.671478124998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45965.671478124998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45965.671478124998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45965.671478124998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45965.671478124998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45965.671478124998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45965.671478124998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45965.671478124998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45965.671478124998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45965.671478124998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45965.671478124998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45965.671478124998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45965.671478124998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45965.671478124998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45965.671478124998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45965.671478124998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45965.671478124998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45965.671478124998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45965.671478124998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45965.671478124998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45965.671478124998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45965.671478124998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45965.671478124998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45965.671478124998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45965.671478124998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45965.671478124998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45965.671478124998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45965.671478124998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45965.671478124998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45965.671478124998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45965.671478124998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45965.671478124998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45965.671478124998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45965.671478124998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45965.671478124998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45965.671478124998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45965.671478124998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45965.671478124998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45965.671478124998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45965.671478124998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45965.671478124998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45965.671478124998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45965.671478124998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45965.671478124998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45965.671478124998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45965.671478124998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45965.671478124998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45965.671478124998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45965.671478124998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45965.671478124998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45965.671478124998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45965.671478124998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45965.671478124998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45965.671478124998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45965.671478124998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45965.671478124998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45965.671478124998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45965.671478124998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45965.671478124998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45965.671478124998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45965.671478124998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45965.671478124998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45965.671478124998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45965.671478124998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45965.671478124998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45965.671478124998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45965.671478124998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45965.671478124998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45965.671478124998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45965.671478124998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45965.671478124998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45965.671478124998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45965.671478124998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45965.671478124998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45965.671478124998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45965.671478124998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45965.671478124998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45965.671478124998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45965.671478124998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45965.671478124998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45965.671478124998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45965.671478124998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45965.671478124998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45965.671478124998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45965.671478124998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45965.671478124998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45965.671478124998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45965.671478124998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45965.671478124998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45965.671478124998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45965.671478124998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45965.671478124998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45965.671478124998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45965.671478124998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45965.671478124998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45965.671478124998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45965.671478124998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45965.671478124998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45965.671478124998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45965.671478124998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45965.671478124998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45965.671478124998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45965.671478124998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45965.671478124998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45965.671478124998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45965.671478124998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45965.671478124998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45965.671478124998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45965.671478124998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45965.671478124998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45965.671478124998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45965.671478124998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45965.671478124998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45965.671478124998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45965.671478124998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45965.671478124998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45965.671478124998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45965.671478124998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45965.671478124998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45965.671478124998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45965.671478124998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45965.671478124998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45965.671478124998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45965.671478124998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45965.671478124998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45965.671478124998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45965.671478124998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45965.671478124998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45965.671478124998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45965.671478124998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45965.671478124998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45965.671478124998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45965.671478124998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45965.671478124998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45965.671478124998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45965.671478124998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45965.671478124998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45965.671478124998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45965.671478124998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45965.671478124998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45965.671478124998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45965.671478124998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45965.671478124998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45965.671478124998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45965.671478124998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45965.671478124998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45965.671478124998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45965.671478124998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45965.671478124998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45965.671478124998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45965.671478124998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45965.671478124998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45965.671478124998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45965.671478124998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45965.671478124998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45965.671478124998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45965.671478124998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45965.671478124998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45965.671478124998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45965.671478124998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45965.671478124998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45965.671478124998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45965.671478124998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45965.671478124998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45965.671478124998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45965.671478124998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45965.671478124998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45965.671478124998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45965.671478124998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45965.671478124998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45965.671478124998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45965.671478124998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45965.671478124998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45965.671478124998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45965.671478124998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45965.671478124998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45965.671478124998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45965.671478124998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45965.671478124998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45965.671478124998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45965.671478124998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45965.671478124998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45965.671478124998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45965.671478124998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45965.671478124998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45965.671478124998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45965.671478124998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45965.671478124998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45965.671478124998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45965.671478124998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45965.671478124998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45965.671478124998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45965.671478124998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45965.671478124998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45965.671478124998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45965.671478124998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45965.671478124998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45965.671478124998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45965.671478124998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45965.671478124998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45965.671478124998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45965.671478124998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45965.671478124998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45965.671478124998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45965.671478124998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45965.671478124998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45965.671478124998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45965.671478124998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45965.671478124998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45965.671478124998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45965.671478124998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45965.671478124998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45965.671478124998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45965.671478124998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45965.671478124998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45965.671478124998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45965.671478124998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45965.671478124998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45965.671478124998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45965.671478124998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45965.671478124998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45965.671478124998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45965.671478124998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45965.671478124998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45965.671478124998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45965.671478124998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45965.671478124998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45965.671478124998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45965.671478124998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45965.671478124998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45965.671478124998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45965.671478124998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45965.671478124998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45965.671478124998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45965.671478124998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45965.671478124998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45965.671478124998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45965.671478124998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45965.671478124998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45965.671478124998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45965.671478124998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45965.671478124998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45965.671478124998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45965.671478124998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45965.671478124998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45965.671478124998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45965.671478124998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45965.671478124998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45965.671478124998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45965.671478124998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45965.671478124998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45965.671478124998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45965.671478124998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45965.671478124998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45965.671478124998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45965.671478124998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45965.671478124998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45965.671478124998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45965.671478124998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45965.671478124998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45965.671478124998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45965.671478124998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45965.671478124998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45965.671478124998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45965.671478124998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45965.671478124998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45965.671478124998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45965.671478124998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45965.671478124998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45965.671478124998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45965.671478124998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45965.671478124998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45965.671478124998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45965.671478124998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45965.671478124998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45965.671478124998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45965.671478124998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45965.671478124998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45965.671478124998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45965.671478124998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45965.671478124998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45965.671478124998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45965.671478124998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45965.671478124998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45965.671478124998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45965.671478124998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45965.671478124998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45965.671478124998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45965.671478124998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45965.671478124998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45965.671478124998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45965.671478124998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45965.671478124998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45965.671478124998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45965.671478124998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45965.671478124998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45965.671478124998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45965.671478124998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45965.671478124998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45965.671478124998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45965.671478124998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45965.671478124998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45965.671478124998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45965.671478124998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45965.671478124998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45965.671478124998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45965.671478124998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45965.671478124998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45965.671478124998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45965.671478124998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45965.671478124998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45965.671478124998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45965.671478124998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45965.671478124998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45965.671478124998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45965.671478124998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45965.671478124998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45965.671478124998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45965.671478124998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45965.671478124998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45965.671478124998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45965.671478124998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45965.671478124998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45965.671478124998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45965.671478124998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45965.671478124998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45965.671478124998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45965.671478124998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45965.671478124998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45965.671478124998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45965.671478124998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45965.671478124998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45965.671478124998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45965.671478124998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45965.671478124998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45965.671478124998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45965.671478124998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45965.671478124998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45965.671478124998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45965.671478124998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45965.671478124998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45965.671478124998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45965.671478124998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45965.671478124998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45965.671478124998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45965.671478124998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45965.671478124998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45965.671478124998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45965.671478124998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45965.671478124998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45965.671478124998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45965.671478124998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45965.671478124998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45965.671478124998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45965.671478124998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45965.671478124998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45965.671478124998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45965.671478124998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45965.671478124998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45965.671478124998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45965.671478124998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45965.671478124998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45965.671478124998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45965.671478124998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45965.671478124998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45965.671478124998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45965.671478124998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45965.671478124998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45965.671478124998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45965.671478124998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45965.671478124998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45965.671478124998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45965.671478124998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45965.671478124998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45965.671478124998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45965.671478124998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45965.671478124998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45965.671478124998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45965.671478124998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45965.671478124998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45965.671478124998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45965.671478124998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45965.671478124998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45965.671478124998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45965.671478124998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45965.671478124998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45965.671478124998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45965.671478124998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45965.671478124998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45965.671478124998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45965.671478124998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45965.671478124998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45965.671478124998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45965.671478124998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45965.671478124998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45965.671478124998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45965.671478124998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45965.671478124998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45965.671478124998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45965.671478124998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45965.671478124998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45965.671478124998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45965.671478124998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45965.671478124998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45965.671478124998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45965.671478124998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45965.671478124998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45965.671478124998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45965.671478124998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45965.671478124998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45965.671478124998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45965.671478124998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45965.671478124998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45965.671478124998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45965.671478124998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45965.671478124998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45965.671478124998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45965.671478124998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45965.671478124998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45965.671478124998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45965.671478124998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45965.671478124998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45965.671478124998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45965.671478124998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45965.671478124998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45965.671478124998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45965.671478124998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45965.671478124998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45965.671478124998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45965.671478124998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45965.671478124998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45965.671478124998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45965.671478124998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45965.671478124998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45965.671478124998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45965.671478124998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45965.671478124998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45965.671478124998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45965.671478124998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45965.671478124998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45965.671478124998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45965.671478124998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45965.671478124998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45965.671478124998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45965.671478124998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45965.671478124998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45965.671478124998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45965.671478124998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45965.671478124998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45965.671478124998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45965.671478124998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45965.671478124998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45965.671478124998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45965.671478124998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45965.671478124998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45965.671478124998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45965.671478124998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45965.671478124998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45965.671478124998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45965.671478124998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45965.671478124998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45965.671478124998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45965.671478124998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45965.671478124998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45965.671478124998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45965.671478124998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45965.671478124998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45965.671478124998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45965.671478124998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45965.671478124998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45965.671478124998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45965.671478124998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45965.671478124998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45965.671478124998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45965.671478124998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45965.671478124998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45965.671478124998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45965.671478124998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45965.671478124998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45965.671478124998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45965.671478124998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45965.671478124998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45965.671478124998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45965.671478124998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45965.671478124998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45965.671478124998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45965.671478124998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45965.671478124998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45965.671478124998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45965.671478124998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45965.671478124998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45965.671478124998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45965.671478124998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45965.671478124998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45965.671478124998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45965.671478124998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45965.671478124998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45965.671478124998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45965.671478124998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45965.671478124998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45965.671478124998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45965.671478124998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45965.671478124998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45965.671478124998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45965.671478124998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45965.671478124998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45965.671478124998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45965.671478124998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45965.671478124998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45965.671478124998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45965.671478124998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45965.671478124998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45965.671478124998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45965.671478124998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45965.671478124998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45965.671478124998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45965.671478124998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45965.671478124998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45965.671478124998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45965.671478124998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45965.671478124998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45965.671478124998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45965.671478124998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45965.671478124998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45965.671478124998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45965.671478124998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45965.671478124998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45965.671478124998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45965.671478124998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45965.671478124998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45965.671478124998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45965.671478124998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45965.671478124998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45965.671478124998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45965.671478124998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45965.671478124998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45965.671478124998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45965.671478124998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45965.671478124998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45965.671478124998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45965.671478124998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45965.671478124998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45965.671478124998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45965.671478124998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45965.671478124998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45965.671478124998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45965.671478124998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45965.671478124998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45965.671478124998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45965.671478124998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45965.671478124998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45965.671478124998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45965.671478124998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45965.671478124998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45965.671478124998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45965.671478124998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45965.671478124998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45965.671478124998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45965.671478124998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45965.671478124998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45965.671478124998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45965.671478124998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45965.671478124998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45965.671478124998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45965.671478124998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45965.671478124998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45965.671478124998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45965.671478124998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45965.671478124998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45965.671478124998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45965.671478124998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45965.671478124998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45965.671478124998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45965.671478124998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45965.671478124998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45965.671478124998</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262.19076053240133</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1</v>
      </c>
      <c r="D3" s="120" t="s">
        <v>37273</v>
      </c>
      <c r="E3" s="97" t="s">
        <v>39021</v>
      </c>
      <c r="F3" s="122"/>
      <c r="G3" s="123">
        <f ca="1">IFERROR(NOW()-F3,"")</f>
        <v>45965.671478124998</v>
      </c>
      <c r="H3" s="122">
        <v>45965.562152777777</v>
      </c>
      <c r="I3" s="118" t="str">
        <f>IFERROR(VLOOKUP(D3,DB!A:F,6,0),"")</f>
        <v>Generator-SG</v>
      </c>
      <c r="J3" s="118" t="str">
        <f>IFERROR(VLOOKUP(D3,DB!A:G,7,0),"")</f>
        <v>No BB Shifted</v>
      </c>
      <c r="K3" s="124" t="s">
        <v>39117</v>
      </c>
      <c r="L3" s="120" t="str">
        <f>IFERROR(VLOOKUP(D3,DB!A:I,9,0),"")</f>
        <v>Latis</v>
      </c>
    </row>
    <row r="4" spans="1:16" ht="15" customHeight="1">
      <c r="A4" s="118"/>
      <c r="B4" s="118" t="str">
        <f>IFERROR(VLOOKUP(D4,DB!A:K,11,0),"")</f>
        <v/>
      </c>
      <c r="C4" s="119"/>
      <c r="D4" s="120"/>
      <c r="E4" s="97"/>
      <c r="F4" s="122"/>
      <c r="G4" s="123">
        <f ca="1">IFERROR(NOW()-F4,"")</f>
        <v>45965.671478124998</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45965.671478124998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45965.671478124998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45965.671478124998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45965.671478124998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45965.671478124998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45965.671478124998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45965.671478124998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45965.671478124998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45965.671478124998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45965.671478124998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45965.671478124998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45965.671478124998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45965.671478124998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45965.671478124998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45965.671478124998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45965.671478124998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45965.671478124998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45965.671478124998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45965.671478124998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45965.671478124998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45965.671478124998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45965.671478124998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45965.671478124998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45965.671478124998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45965.671478124998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45965.671478124998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45965.671478124998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45965.671478124998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45965.671478124998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45965.671478124998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45965.671478124998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45965.671478124998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45965.671478124998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45965.671478124998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45965.671478124998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45965.671478124998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45965.671478124998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45965.671478124998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45965.671478124998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45965.671478124998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45965.671478124998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45965.671478124998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45965.671478124998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45965.671478124998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45965.671478124998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45965.671478124998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45965.671478124998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45965.671478124998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45965.671478124998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45965.671478124998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45965.671478124998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45965.671478124998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45965.671478124998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45965.671478124998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45965.671478124998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45965.671478124998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45965.671478124998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45965.671478124998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45965.671478124998</v>
      </c>
      <c r="H63" s="122"/>
      <c r="I63" s="118" t="str">
        <f>IFERROR(VLOOKUP(D63,DB!A:F,6,0),"")</f>
        <v/>
      </c>
      <c r="J63" s="118" t="str">
        <f>IFERROR(VLOOKUP(D63,DB!A:G,7,0),"")</f>
        <v/>
      </c>
      <c r="K63" s="124"/>
      <c r="L63" s="120" t="str">
        <f>IFERROR(VLOOKUP(D63,DB!A:I,9,0),"")</f>
        <v/>
      </c>
    </row>
    <row r="64" spans="1:12" ht="15" customHeight="1">
      <c r="A64" s="125"/>
      <c r="B64" s="125" t="str">
        <f>IFERROR(VLOOKUP(D64,DB!A:K,11,0),"")</f>
        <v/>
      </c>
      <c r="C64" s="126"/>
      <c r="D64" s="127"/>
      <c r="E64" s="128"/>
      <c r="F64" s="129"/>
      <c r="G64" s="130">
        <f ca="1">IFERROR(NOW()-F64,"")</f>
        <v>45965.671478124998</v>
      </c>
      <c r="H64" s="129"/>
      <c r="I64" s="125" t="str">
        <f>IFERROR(VLOOKUP(D64,DB!A:F,6,0),"")</f>
        <v/>
      </c>
      <c r="J64" s="125" t="str">
        <f>IFERROR(VLOOKUP(D64,DB!A:G,7,0),"")</f>
        <v/>
      </c>
      <c r="K64" s="131"/>
      <c r="L64" s="127" t="str">
        <f>IFERROR(VLOOKUP(D64,DB!A:I,9,0),"")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1"/>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73.839417939809209</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39.482600810180884</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17.010367013885116</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2</v>
      </c>
      <c r="D5" s="151" t="s">
        <v>38440</v>
      </c>
      <c r="E5" s="151" t="s">
        <v>39021</v>
      </c>
      <c r="F5" s="152">
        <v>45965.628969907404</v>
      </c>
      <c r="G5" s="153">
        <f ca="1">IFERROR(NOW()-F5,"")</f>
        <v>4.250821759342216E-2</v>
      </c>
      <c r="H5" s="152">
        <v>45965.622719907406</v>
      </c>
      <c r="I5" s="151" t="str">
        <f>IFERROR(VLOOKUP(D5,DB!A:F,6,0),"")</f>
        <v>Generator-SG</v>
      </c>
      <c r="J5" s="151" t="str">
        <f>IFERROR(VLOOKUP(D5,DB!A:G,7,0),"")</f>
        <v>Dead</v>
      </c>
      <c r="K5" s="151" t="s">
        <v>39125</v>
      </c>
      <c r="L5" s="151" t="str">
        <f>IFERROR(VLOOKUP(D5,DB!A:I,9,0),"")</f>
        <v>Latis</v>
      </c>
    </row>
    <row r="6" spans="1:13" ht="15">
      <c r="A6" s="151" t="s">
        <v>39126</v>
      </c>
      <c r="B6" s="151" t="str">
        <f>IFERROR(VLOOKUP(D6,DB!A:K,11,0),"")</f>
        <v>R5</v>
      </c>
      <c r="C6" s="151">
        <v>1</v>
      </c>
      <c r="D6" s="151" t="s">
        <v>32026</v>
      </c>
      <c r="E6" s="151" t="s">
        <v>39021</v>
      </c>
      <c r="F6" s="152">
        <v>45965.629432870373</v>
      </c>
      <c r="G6" s="153">
        <f ca="1">IFERROR(NOW()-F6,"")</f>
        <v>4.2045254624099471E-2</v>
      </c>
      <c r="H6" s="152">
        <v>45965.623877314814</v>
      </c>
      <c r="I6" s="151" t="str">
        <f>IFERROR(VLOOKUP(D6,DB!A:F,6,0),"")</f>
        <v>SCECO</v>
      </c>
      <c r="J6" s="151" t="str">
        <f>IFERROR(VLOOKUP(D6,DB!A:G,7,0),"")</f>
        <v>Dead</v>
      </c>
      <c r="K6" s="151" t="s">
        <v>39125</v>
      </c>
      <c r="L6" s="151" t="str">
        <f>IFERROR(VLOOKUP(D6,DB!A:I,9,0),"")</f>
        <v>Latis</v>
      </c>
    </row>
    <row r="7" spans="1:13" ht="15">
      <c r="A7" s="151"/>
      <c r="B7" s="151" t="str">
        <f>IFERROR(VLOOKUP(D7,DB!A:K,11,0),"")</f>
        <v/>
      </c>
      <c r="C7" s="151"/>
      <c r="D7" s="151"/>
      <c r="E7" s="151"/>
      <c r="F7" s="152"/>
      <c r="G7" s="153">
        <f ca="1">IFERROR(NOW()-F7,"")</f>
        <v>45965.671478124998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45965.671478124998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45965.671478124998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45965.671478124998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45965.671478124998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45965.671478124998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45965.671478124998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45965.671478124998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45965.671478124998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45965.671478124998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45965.671478124998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45965.671478124998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45965.671478124998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45965.671478124998</v>
      </c>
      <c r="H20" s="152"/>
      <c r="I20" s="151" t="str">
        <f>IFERROR(VLOOKUP(D20,DB!A:F,6,0),"")</f>
        <v/>
      </c>
      <c r="J20" s="151" t="str">
        <f>IFERROR(VLOOKUP(D20,DB!A:G,7,0),"")</f>
        <v/>
      </c>
      <c r="K20" s="151"/>
      <c r="L20" s="151" t="str">
        <f>IFERROR(VLOOKUP(D20,DB!A:I,9,0),"")</f>
        <v/>
      </c>
    </row>
    <row r="21" spans="1:12" ht="15">
      <c r="A21" s="157"/>
      <c r="B21" s="157" t="str">
        <f>IFERROR(VLOOKUP(D21,DB!A:K,11,0),"")</f>
        <v/>
      </c>
      <c r="C21" s="157"/>
      <c r="D21" s="157"/>
      <c r="E21" s="157"/>
      <c r="F21" s="158"/>
      <c r="G21" s="159">
        <f ca="1">IFERROR(NOW()-F21,"")</f>
        <v>45965.671478124998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45965.671478124998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45965.671478124998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45965.671478124998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45965.671478124998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45965.671478124998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45965.671478124998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45965.671478124998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45965.671478124998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45965.671478124998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45965.671478124998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45965.671478124998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45965.671478124998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45965.671478124998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45965.671478124998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45965.671478124998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45965.671478124998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45965.671478124998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45965.671478124998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45965.671478124998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45965.671478124998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45965.671478124998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45965.671478124998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45965.671478124998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45965.671478124998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45965.671478124998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45965.671478124998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45965.671478124998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45965.671478124998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45965.671478124998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45965.671478124998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45965.671478124998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45965.671478124998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45965.671478124998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45965.671478124998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45965.671478124998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45965.671478124998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45965.671478124998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45965.671478124998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45965.671478124998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45965.671478124998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45965.671478124998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45965.671478124998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45965.671478124998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45965.671478124998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45965.671478124998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45965.671478124998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45965.671478124998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45965.671478124998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45965.671478124998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45965.671478124998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45965.671478124998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45965.671478124998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45965.671478124998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45965.671478124998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45965.671478124998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45965.671478124998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45965.671478124998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45965.671478124998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45965.671478124998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45965.671478124998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45965.671478124998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45965.671478124998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45965.671478124998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45965.671478124998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45965.671478124998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45965.671478124998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45965.671478124998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45965.671478124998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45965.671478124998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45965.671478124998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45965.671478124998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45965.671478124998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45965.671478124998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45965.671478124998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45965.671478124998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45965.671478124998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45965.671478124998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45965.671478124998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45965.671478124998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45965.671478124998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45965.671478124998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45965.671478124998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45965.671478124998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45965.671478124998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45965.671478124998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45965.671478124998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45965.671478124998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45965.671478124998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45965.671478124998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45965.671478124998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45965.671478124998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45965.671478124998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45965.671478124998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45965.671478124998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45965.671478124998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45965.671478124998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45965.671478124998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45965.671478124998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45965.671478124998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45965.671478124998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45965.671478124998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45965.671478124998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45965.671478124998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45965.671478124998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45965.671478124998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45965.671478124998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45965.671478124998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45965.671478124998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45965.671478124998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45965.671478124998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45965.671478124998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45965.671478124998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45965.671478124998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45965.671478124998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45965.671478124998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45965.671478124998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45965.671478124998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45965.671478124998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45965.671478124998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45965.671478124998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45965.671478124998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45965.671478124998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45965.671478124998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45965.671478124998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45965.671478124998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45965.671478124998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45965.671478124998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45965.671478124998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45965.671478124998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45965.671478124998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45965.671478124998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45965.671478124998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45965.671478124998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45965.671478124998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45965.671478124998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45965.671478124998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45965.671478124998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45965.671478124998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45965.671478124998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45965.671478124998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45965.671478124998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45965.671478124998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45965.671478124998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45965.671478124998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45965.671478124998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45965.671478124998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45965.671478124998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45965.671478124998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45965.671478124998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45965.671478124998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45965.671478124998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45965.671478124998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45965.671478124998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45965.671478124998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45965.671478124998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45965.671478124998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45965.671478124998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45965.671478124998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45965.671478124998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45965.671478124998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45965.671478124998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45965.671478124998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45965.671478124998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45965.671478124998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45965.671478124998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45965.671478124998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45965.671478124998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45965.671478124998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45965.671478124998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45965.671478124998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45965.671478124998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45965.671478124998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45965.671478124998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45965.671478124998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45965.671478124998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45965.671478124998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45965.671478124998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45965.671478124998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45965.671478124998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45965.671478124998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45965.671478124998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45965.671478124998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45965.671478124998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45965.671478124998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45965.671478124998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45965.671478124998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45965.671478124998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45965.671478124998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45965.671478124998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45965.671478124998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45965.671478124998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45965.671478124998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45965.671478124998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45965.671478124998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45965.671478124998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45965.671478124998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45965.671478124998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45965.671478124998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45965.671478124998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45965.671478124998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45965.671478124998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45965.671478124998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45965.671478124998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45965.671478124998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45965.671478124998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45965.671478124998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45965.671478124998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45965.671478124998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45965.671478124998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45965.671478124998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45965.671478124998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45965.671478124998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45965.671478124998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45965.671478124998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45965.671478124998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45965.671478124998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45965.671478124998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45965.671478124998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45965.671478124998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45965.671478124998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45965.671478124998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45965.671478124998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45965.671478124998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45965.671478124998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45965.671478124998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45965.671478124998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45965.671478124998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45965.671478124998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45965.671478124998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45965.671478124998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45965.671478124998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45965.671478124998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45965.671478124998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45965.671478124998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45965.671478124998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45965.671478124998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45965.671478124998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45965.671478124998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45965.671478124998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45965.671478124998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45965.671478124998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45965.671478124998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45965.671478124998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45965.671478124998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45965.671478124998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45965.671478124998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45965.671478124998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45965.671478124998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45965.671478124998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45965.671478124998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45965.671478124998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45965.671478124998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45965.671478124998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45965.671478124998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45965.671478124998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45965.671478124998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45965.671478124998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45965.671478124998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45965.671478124998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45965.671478124998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45965.671478124998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45965.671478124998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45965.671478124998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45965.671478124998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45965.671478124998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45965.671478124998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45965.671478124998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45965.671478124998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45965.671478124998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45965.671478124998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45965.671478124998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45965.671478124998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45965.671478124998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45965.671478124998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45965.671478124998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45965.671478124998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45965.671478124998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45965.671478124998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45965.671478124998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45965.671478124998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45965.671478124998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45965.671478124998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45965.671478124998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45965.671478124998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45965.671478124998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45965.671478124998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45965.671478124998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45965.671478124998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45965.671478124998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45965.671478124998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45965.671478124998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45965.671478124998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45965.671478124998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45965.671478124998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45965.671478124998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45965.671478124998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45965.671478124998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45965.671478124998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45965.671478124998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45965.671478124998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45965.671478124998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45965.671478124998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45965.671478124998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45965.671478124998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45965.671478124998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45965.671478124998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45965.671478124998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45965.671478124998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45965.671478124998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45965.671478124998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45965.671478124998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45965.671478124998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45965.671478124998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45965.671478124998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45965.671478124998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45965.671478124998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45965.671478124998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45965.671478124998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45965.671478124998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45965.671478124998</v>
      </c>
      <c r="H341" s="158"/>
      <c r="I341" s="157" t="str">
        <f>IFERROR(VLOOKUP(D341,DB!A:F,6,0),"")</f>
        <v/>
      </c>
      <c r="J341" s="157" t="str">
        <f>IFERROR(VLOOKUP(D341,DB!A:G,7,0),"")</f>
        <v/>
      </c>
      <c r="K341" s="157"/>
      <c r="L341" s="157" t="str">
        <f>IFERROR(VLOOKUP(D341,DB!A:I,9,0),"")</f>
        <v/>
      </c>
    </row>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51" ht="15"/>
    <row r="452" ht="15"/>
    <row r="454" ht="15"/>
    <row r="455" ht="15"/>
    <row r="456" ht="15"/>
    <row r="457" ht="15"/>
    <row r="459" ht="15"/>
    <row r="460" ht="15"/>
    <row r="467" ht="15"/>
    <row r="468" ht="15"/>
    <row r="469" ht="15"/>
    <row r="470" ht="15"/>
    <row r="471" ht="15"/>
    <row r="472" ht="15"/>
    <row r="475" ht="15"/>
    <row r="476" ht="15"/>
    <row r="477" ht="15"/>
    <row r="478" ht="15"/>
    <row r="479" ht="15"/>
    <row r="480" ht="15"/>
    <row r="481" ht="15"/>
    <row r="482"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2" ht="15"/>
    <row r="543" ht="15"/>
    <row r="580" ht="15"/>
    <row r="581" ht="15"/>
    <row r="582" ht="15"/>
    <row r="583" ht="15"/>
    <row r="584" ht="15"/>
    <row r="585" ht="15"/>
    <row r="586" ht="15"/>
    <row r="587" ht="15"/>
    <row r="588" ht="15"/>
    <row r="589"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70" ht="15"/>
    <row r="671" ht="15"/>
    <row r="672"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879" ht="15"/>
    <row r="880" ht="15"/>
    <row r="881" ht="15"/>
    <row r="882" ht="15"/>
    <row r="883" ht="15"/>
    <row r="884" ht="15"/>
    <row r="890" ht="15"/>
    <row r="891" ht="15"/>
    <row r="892" ht="15"/>
    <row r="893" ht="15"/>
    <row r="894" ht="15"/>
    <row r="895" ht="15"/>
    <row r="896"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7" ht="15"/>
    <row r="948" ht="15"/>
    <row r="954" ht="15"/>
    <row r="955" ht="15"/>
    <row r="957" ht="15"/>
    <row r="958" ht="15"/>
    <row r="959" ht="15"/>
    <row r="960" ht="15"/>
    <row r="961" ht="15"/>
    <row r="962" ht="15"/>
    <row r="963" ht="15"/>
    <row r="965" ht="15"/>
    <row r="966" ht="15"/>
    <row r="967"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6" ht="15"/>
    <row r="1037" ht="15"/>
    <row r="1038" ht="15"/>
    <row r="1039" ht="15"/>
    <row r="1040" ht="15"/>
    <row r="1041" ht="15"/>
    <row r="1042"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102" ht="15"/>
    <row r="1103" ht="15"/>
    <row r="1106" ht="15"/>
    <row r="1107" ht="15"/>
    <row r="1108" ht="15"/>
    <row r="1109" ht="15"/>
    <row r="1110" ht="15"/>
    <row r="1111" ht="15"/>
    <row r="1112" ht="15"/>
    <row r="1113" ht="15"/>
    <row r="1116" ht="15"/>
    <row r="1117" ht="15"/>
    <row r="1118" ht="15"/>
    <row r="1119" ht="15"/>
    <row r="1120" ht="15"/>
    <row r="1121" ht="15"/>
    <row r="1122" ht="15"/>
    <row r="1123" ht="15"/>
    <row r="1124" ht="15"/>
    <row r="1125" ht="15"/>
    <row r="1126" ht="15"/>
    <row r="1127" ht="15"/>
    <row r="1129" ht="15"/>
    <row r="1130" ht="15"/>
    <row r="1131" ht="15"/>
    <row r="1134" ht="15"/>
    <row r="1136" ht="15"/>
    <row r="1138" ht="15"/>
    <row r="1141" ht="15"/>
    <row r="1142" ht="15"/>
    <row r="1143" ht="15"/>
    <row r="1145" ht="15"/>
    <row r="1147" ht="15"/>
    <row r="1148" ht="15"/>
    <row r="1149" ht="15"/>
    <row r="1150" ht="15"/>
    <row r="1151" ht="15"/>
    <row r="1153" ht="15"/>
    <row r="1154" ht="15"/>
    <row r="1155" ht="15"/>
    <row r="1156" ht="15"/>
    <row r="1158" ht="15"/>
    <row r="1160" ht="15"/>
    <row r="1161" ht="15"/>
    <row r="1163" ht="15"/>
    <row r="1164" ht="15"/>
    <row r="1165" ht="15"/>
    <row r="1166" ht="15"/>
    <row r="1168" ht="15"/>
    <row r="1170" ht="15"/>
    <row r="1171" ht="15"/>
    <row r="1172" ht="15"/>
    <row r="1173" ht="15"/>
    <row r="1175" ht="15"/>
    <row r="1176" ht="15"/>
    <row r="1177" ht="15"/>
    <row r="1178" ht="15"/>
    <row r="1179" ht="15"/>
    <row r="1180" ht="15"/>
    <row r="1181" ht="15"/>
    <row r="1184" ht="15"/>
    <row r="1186" ht="15"/>
    <row r="1187" ht="15"/>
    <row r="1188" ht="15"/>
    <row r="1189" ht="15"/>
    <row r="1190" ht="15"/>
    <row r="1191" ht="15"/>
    <row r="1192" ht="15"/>
    <row r="1193" ht="15"/>
    <row r="1196" ht="15"/>
    <row r="1197" ht="15"/>
    <row r="1199" ht="15"/>
    <row r="1201" ht="15"/>
    <row r="1202" ht="15"/>
    <row r="1203" ht="15"/>
    <row r="1204" ht="15"/>
    <row r="1205" ht="15"/>
    <row r="1209" ht="15"/>
    <row r="1210" ht="15"/>
    <row r="1212" ht="15"/>
    <row r="1213" ht="15"/>
    <row r="1216" ht="15"/>
    <row r="1217" ht="15"/>
    <row r="1221" ht="15"/>
    <row r="1228" ht="15"/>
    <row r="1230" ht="15"/>
    <row r="1231" ht="15"/>
    <row r="1232" ht="15"/>
    <row r="1239" ht="15"/>
    <row r="1240" ht="15"/>
    <row r="1241" ht="15"/>
    <row r="1242" ht="15"/>
    <row r="1244" ht="15"/>
    <row r="1246" ht="15"/>
    <row r="1255" ht="15"/>
    <row r="1256" ht="15"/>
    <row r="1257" ht="15"/>
    <row r="1259" ht="15"/>
    <row r="1261" ht="15"/>
  </sheetData>
  <dataValidations count="2">
    <dataValidation allowBlank="1" showInputMessage="1" showErrorMessage="1" sqref="E1" xr:uid="{920C6338-E771-4DAE-8C89-92A9093EA4DE}"/>
    <dataValidation type="list" allowBlank="1" showInputMessage="1" showErrorMessage="1" sqref="E2:E3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39127</v>
      </c>
      <c r="B2" s="169" t="str">
        <f>IFERROR(VLOOKUP(D2,DB!A:K,11,0),"")</f>
        <v>R6</v>
      </c>
      <c r="C2" s="170">
        <v>1</v>
      </c>
      <c r="D2" s="169" t="s">
        <v>36448</v>
      </c>
      <c r="E2" s="102" t="s">
        <v>39021</v>
      </c>
      <c r="F2" s="175">
        <v>45965.542002314818</v>
      </c>
      <c r="G2" s="115">
        <f ca="1">IFERROR(NOW()-F2,"-")</f>
        <v>0.12947581017942866</v>
      </c>
      <c r="H2" s="171">
        <v>45965.527743055558</v>
      </c>
      <c r="I2" s="169" t="str">
        <f>IFERROR(VLOOKUP(D2,DB!A:F,6,0),"")</f>
        <v>SCECO</v>
      </c>
      <c r="J2" s="102" t="str">
        <f>IFERROR(VLOOKUP(D2,DB!A:G,7,0),"")</f>
        <v>Dead</v>
      </c>
      <c r="K2" s="172" t="s">
        <v>39128</v>
      </c>
      <c r="L2" s="173" t="str">
        <f>IFERROR(VLOOKUP(D2,DB!A:I,9,0),"")</f>
        <v>Latis</v>
      </c>
    </row>
    <row r="3" spans="1:16383" ht="31.5" customHeight="1">
      <c r="A3" s="168" t="s">
        <v>39129</v>
      </c>
      <c r="B3" s="169" t="str">
        <f>IFERROR(VLOOKUP(D3,DB!A:K,11,0),"")</f>
        <v>R6</v>
      </c>
      <c r="C3" s="170">
        <v>1</v>
      </c>
      <c r="D3" s="169" t="s">
        <v>36386</v>
      </c>
      <c r="E3" s="102" t="s">
        <v>39021</v>
      </c>
      <c r="F3" s="171">
        <v>45965.53974537037</v>
      </c>
      <c r="G3" s="115">
        <f ca="1">IFERROR(NOW()-F3,"-")</f>
        <v>0.13173275462759193</v>
      </c>
      <c r="H3" s="171">
        <v>45965.536921296298</v>
      </c>
      <c r="I3" s="169" t="str">
        <f>IFERROR(VLOOKUP(D3,DB!A:F,6,0),"")</f>
        <v>SCECO</v>
      </c>
      <c r="J3" s="102" t="str">
        <f>IFERROR(VLOOKUP(D3,DB!A:G,7,0),"")</f>
        <v>Dead</v>
      </c>
      <c r="K3" s="172" t="s">
        <v>39130</v>
      </c>
      <c r="L3" s="173" t="str">
        <f>IFERROR(VLOOKUP(D3,DB!A:I,9,0),"")</f>
        <v>Latis</v>
      </c>
    </row>
    <row r="4" spans="1:16383" ht="31.5" customHeight="1">
      <c r="A4" s="168"/>
      <c r="B4" s="169" t="str">
        <f>IFERROR(VLOOKUP(D4,DB!A:K,11,0),"")</f>
        <v/>
      </c>
      <c r="C4" s="170"/>
      <c r="D4" s="169"/>
      <c r="E4" s="102"/>
      <c r="F4" s="171"/>
      <c r="G4" s="115">
        <f ca="1">IFERROR(NOW()-F4,"-")</f>
        <v>45965.671478124998</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45965.671478124998</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45965.671478124998</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45965.671478124998</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45965.671478124998</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45965.671478124998</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45965.671478124998</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45965.671478124998</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45965.671478124998</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45965.671478124998</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45965.671478124998</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45965.671478124998</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45965.671478124998</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45965.671478124998</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45965.671478124998</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45965.671478124998</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45965.671478124998</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45965.671478124998</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45965.671478124998</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45965.671478124998</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45965.671478124998</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45965.671478124998</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45965.671478124998</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45965.671478124998</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45965.671478124998</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45965.671478124998</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45965.671478124998</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45965.671478124998</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45965.671478124998</v>
      </c>
      <c r="H32" s="171"/>
      <c r="I32" s="169" t="str">
        <f>IFERROR(VLOOKUP(D32,DB!A:F,6,0),"")</f>
        <v/>
      </c>
      <c r="J32" s="102"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45965.671478124998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45965.671478124998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45965.671478124998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45965.671478124998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45965.671478124998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45965.671478124998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45965.671478124998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45965.671478124998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45965.671478124998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45965.671478124998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45965.671478124998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45965.671478124998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45965.671478124998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45965.671478124998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45965.671478124998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45965.671478124998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45965.671478124998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45965.671478124998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45965.671478124998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45965.671478124998</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2025-11-04T13:08:55Z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