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362" documentId="120_S{2AC9BD13-BADA-5192-A53E-5A8FF88502F6}" xr6:coauthVersionLast="47" xr6:coauthVersionMax="47" xr10:uidLastSave="{C682E50E-8001-4347-BED9-56690F43FA2D}"/>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6" i="5"/>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<sst xmlns="http://schemas.openxmlformats.org/spreadsheetml/2006/main" count="180308" uniqueCount="39138">
  <si>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</si>
  <si>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</si>
  <si>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</si>
  <si>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</si>
  <si>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</si>
  <si>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</si>
  <si>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</si>
  <si>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</si>
  <si>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</si>
  <si>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</si>
  <si>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</si>
  <si>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</si>
  <si>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</si>
  <si>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</si>
  <si>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</si>
  <si>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</si>
  <si>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</si>
  <si>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</si>
  <si>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</si>
  <si>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</si>
  <si>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</si>
  <si>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</si>
  <si>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</si>
  <si>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</si>
  <si>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</si>
  <si>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</si>
  <si>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</si>
  <si>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</si>
  <si>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</si>
  <si>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</si>
  <si>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</si>
  <si>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</si>
  <si>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</si>
  <si>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</si>
  <si>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</si>
  <si>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</si>
  <si>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</si>
  <si>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</si>
  <si>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</si>
  <si>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</si>
  <si>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</si>
  <si>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</si>
  <si>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</si>
  <si>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</si>
  <si>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</si>
  <si>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</si>
  <si>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</si>
  <si>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</si>
  <si>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</si>
  <si>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</si>
  <si>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</si>
  <si>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</si>
  <si>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</si>
  <si>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</si>
  <si>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</si>
  <si>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</si>
  <si>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</si>
  <si>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</si>
  <si>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</si>
  <si>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</si>
  <si>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</si>
  <si>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</si>
  <si>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</si>
  <si>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</si>
  <si>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</si>
  <si>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</si>
  <si>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</si>
  <si>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</si>
  <si>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</si>
  <si>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</si>
  <si>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</si>
  <si>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</si>
  <si>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</si>
  <si>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</si>
  <si>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</si>
  <si>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</si>
  <si>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</si>
  <si>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</si>
  <si>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</si>
  <si>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</si>
  <si>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</si>
  <si>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</si>
  <si>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</si>
  <si>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</si>
  <si>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</si>
  <si>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</si>
  <si>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</si>
  <si>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</si>
  <si>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</si>
  <si>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</si>
  <si>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</si>
  <si>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</si>
  <si>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</si>
  <si>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</si>
  <si>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</si>
  <si>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</si>
  <si>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</si>
  <si>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</si>
  <si>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</si>
  <si>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</si>
  <si>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</si>
  <si>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</si>
  <si>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</si>
  <si>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</si>
  <si>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</si>
  <si>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</si>
  <si>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</si>
  <si>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</si>
  <si>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</si>
  <si>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</si>
  <si>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</si>
  <si>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</si>
  <si>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</si>
  <si>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</si>
  <si>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</si>
  <si>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</si>
  <si>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</si>
  <si>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</si>
  <si>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</si>
  <si>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</si>
  <si>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</si>
  <si>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</si>
  <si>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</si>
  <si>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</si>
  <si>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</si>
  <si>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</si>
  <si>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</si>
  <si>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</si>
  <si>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</si>
  <si>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</si>
  <si>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</si>
  <si>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</si>
  <si>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</si>
  <si>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</si>
  <si>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</si>
  <si>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</si>
  <si>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</si>
  <si>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</si>
  <si>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</si>
  <si>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</si>
  <si>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</si>
  <si>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</si>
  <si>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</si>
  <si>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</si>
  <si>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</si>
  <si>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</si>
  <si>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</si>
  <si>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</si>
  <si>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</si>
  <si>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</si>
  <si>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</si>
  <si>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</si>
  <si>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</si>
  <si>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</si>
  <si>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</si>
  <si>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</si>
  <si>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</si>
  <si>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</si>
  <si>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</si>
  <si>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</si>
  <si>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</si>
  <si>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</si>
  <si>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</si>
  <si>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</si>
  <si>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</si>
  <si>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</si>
  <si>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</si>
  <si>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</si>
  <si>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</si>
  <si>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</si>
  <si>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</si>
  <si>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</si>
  <si>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</si>
  <si>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</si>
  <si>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</si>
  <si>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</si>
  <si>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</si>
  <si>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</si>
  <si>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</si>
  <si>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</si>
  <si>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</si>
  <si>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</si>
  <si>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</si>
  <si>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</si>
  <si>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</si>
  <si>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</si>
  <si>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</si>
  <si>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</si>
  <si>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</si>
  <si>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</si>
  <si>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</si>
  <si>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</si>
  <si>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</si>
  <si>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</si>
  <si>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</si>
  <si>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</si>
  <si>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</si>
  <si>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</si>
  <si>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</si>
  <si>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</si>
  <si>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</si>
  <si>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</si>
  <si>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</si>
  <si>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</si>
  <si>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</si>
  <si>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</si>
  <si>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</si>
  <si>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</si>
  <si>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</si>
  <si>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</si>
  <si>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</si>
  <si>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</si>
  <si>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</si>
  <si>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</si>
  <si>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</si>
  <si>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</si>
  <si>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</si>
  <si>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</si>
  <si>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</si>
  <si>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</si>
  <si>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</si>
  <si>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</si>
  <si>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</si>
  <si>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</si>
  <si>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</si>
  <si>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</si>
  <si>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</si>
  <si>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</si>
  <si>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</si>
  <si>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</si>
  <si>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</si>
  <si>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</si>
  <si>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</si>
  <si>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</si>
  <si>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</si>
  <si>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</si>
  <si>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</si>
  <si>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</si>
  <si>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</si>
  <si>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</si>
  <si>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</si>
  <si>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</si>
  <si>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</si>
  <si>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</si>
  <si>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</si>
  <si>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</si>
  <si>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</si>
  <si>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</si>
  <si>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</si>
  <si>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</si>
  <si>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</si>
  <si>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</si>
  <si>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</si>
  <si>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</si>
  <si>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</si>
  <si>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</si>
  <si>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</si>
  <si>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</si>
  <si>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</si>
  <si>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</si>
  <si>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</si>
  <si>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</si>
  <si>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</si>
  <si>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</si>
  <si>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</si>
  <si>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</si>
  <si>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</si>
  <si>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</si>
  <si>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</si>
  <si>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</si>
  <si>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</si>
  <si>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</si>
  <si>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</si>
  <si>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</si>
  <si>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</si>
  <si>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</si>
  <si>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</si>
  <si>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</si>
  <si>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</si>
  <si>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</si>
  <si>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</si>
  <si>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</si>
  <si>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</si>
  <si>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</si>
  <si>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</si>
  <si>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</si>
  <si>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</si>
  <si>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</si>
  <si>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</si>
  <si>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</si>
  <si>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</si>
  <si>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</si>
  <si>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</si>
  <si>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</si>
  <si>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</si>
  <si>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</si>
  <si>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</si>
  <si>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</si>
  <si>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</si>
  <si>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</si>
  <si>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</si>
  <si>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</si>
  <si>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</si>
  <si>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</si>
  <si>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</si>
  <si>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</si>
  <si>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</si>
  <si>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</si>
  <si>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</si>
  <si>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</si>
  <si>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</si>
  <si>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</si>
  <si>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</si>
  <si>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</si>
  <si>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</si>
  <si>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</si>
  <si>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</si>
  <si>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</si>
  <si>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</si>
  <si>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</si>
  <si>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</si>
  <si>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</si>
  <si>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</si>
  <si>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</si>
  <si>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</si>
  <si>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</si>
  <si>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</si>
  <si>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</si>
  <si>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</si>
  <si>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</si>
  <si>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</si>
  <si>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</si>
  <si>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</si>
  <si>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</si>
  <si>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</si>
  <si>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</si>
  <si>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</si>
  <si>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</si>
  <si>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</si>
  <si>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</si>
  <si>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</si>
  <si>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</si>
  <si>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</si>
  <si>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</si>
  <si>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</si>
  <si>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</si>
  <si>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</si>
  <si>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</si>
  <si>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</si>
  <si>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</si>
  <si>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</si>
  <si>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</si>
  <si>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</si>
  <si>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</si>
  <si>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</si>
  <si>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</si>
  <si>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</si>
  <si>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</si>
  <si>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</si>
  <si>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</si>
  <si>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</si>
  <si>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</si>
  <si>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</si>
  <si>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</si>
  <si>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</si>
  <si>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</si>
  <si>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</si>
  <si>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</si>
  <si>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</si>
  <si>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</si>
  <si>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</si>
  <si>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</si>
  <si>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</si>
  <si>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</si>
  <si>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</si>
  <si>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</si>
  <si>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</si>
  <si>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</si>
  <si>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</si>
  <si>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</si>
  <si>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</si>
  <si>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</si>
  <si>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</si>
  <si>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</si>
  <si>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</si>
  <si>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</si>
  <si>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</si>
  <si>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</si>
  <si>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</si>
  <si>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</si>
  <si>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</si>
  <si>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</si>
  <si>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</si>
  <si>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</si>
  <si>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</si>
  <si>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</si>
  <si>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</si>
  <si>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</si>
  <si>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</si>
  <si>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</si>
  <si>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</si>
  <si>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</si>
  <si>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</si>
  <si>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</si>
  <si>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</si>
  <si>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</si>
  <si>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</si>
  <si>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</si>
  <si>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</si>
  <si>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</si>
  <si>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</si>
  <si>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</si>
  <si>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</si>
  <si>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</si>
  <si>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</si>
  <si>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</si>
  <si>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</si>
  <si>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</si>
  <si>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</si>
  <si>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</si>
  <si>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</si>
  <si>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</si>
  <si>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</si>
  <si>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</si>
  <si>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</si>
  <si>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</si>
  <si>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</si>
  <si>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</si>
  <si>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</si>
  <si>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</si>
  <si>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</si>
  <si>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</si>
  <si>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</si>
  <si>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</si>
  <si>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</si>
  <si>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</si>
  <si>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</si>
  <si>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</si>
  <si>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</si>
  <si>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</si>
  <si>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</si>
  <si>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</si>
  <si>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</si>
  <si>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</si>
  <si>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</si>
  <si>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</si>
  <si>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</si>
  <si>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</si>
  <si>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</si>
  <si>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</si>
  <si>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</si>
  <si>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</si>
  <si>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</si>
  <si>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</si>
  <si>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</si>
  <si>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</si>
  <si>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</si>
  <si>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</si>
  <si>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</si>
  <si>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</si>
  <si>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</si>
  <si>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</si>
  <si>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</si>
  <si>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</si>
  <si>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</si>
  <si>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</si>
  <si>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</si>
  <si>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</si>
  <si>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</si>
  <si>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</si>
  <si>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</si>
  <si>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</si>
  <si>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</si>
  <si>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</si>
  <si>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</si>
  <si>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</si>
  <si>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</si>
  <si>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</si>
  <si>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</si>
  <si>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</si>
  <si>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</si>
  <si>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</si>
  <si>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</si>
  <si>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</si>
  <si>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</si>
  <si>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</si>
  <si>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</si>
  <si>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</si>
  <si>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</si>
  <si>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</si>
  <si>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</si>
  <si>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</si>
  <si>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</si>
  <si>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</si>
  <si>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</si>
  <si>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</si>
  <si>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</si>
  <si>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</si>
  <si>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</si>
  <si>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</si>
  <si>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</si>
  <si>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</si>
  <si>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</si>
  <si>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</si>
  <si>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</si>
  <si>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</si>
  <si>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</si>
  <si>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</si>
  <si>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</si>
  <si>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</si>
  <si>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</si>
  <si>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</si>
  <si>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</si>
  <si>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</si>
  <si>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</si>
  <si>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</si>
  <si>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</si>
  <si>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</si>
  <si>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</si>
  <si>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</si>
  <si>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</si>
  <si>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</si>
  <si>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</si>
  <si>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</si>
  <si>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</si>
  <si>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</si>
  <si>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</si>
  <si>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</si>
  <si>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</si>
  <si>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</si>
  <si>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</si>
  <si>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</si>
  <si>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</si>
  <si>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</si>
  <si>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</si>
  <si>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</si>
  <si>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</si>
  <si>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</si>
  <si>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</si>
  <si>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</si>
  <si>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</si>
  <si>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</si>
  <si>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</si>
  <si>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</si>
  <si>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</si>
  <si>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</si>
  <si>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</si>
  <si>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</si>
  <si>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</si>
  <si>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</si>
  <si>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</si>
  <si>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</si>
  <si>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</si>
  <si>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</si>
  <si>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</si>
  <si>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</si>
  <si>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</si>
  <si>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</si>
  <si>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</si>
  <si>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</si>
  <si>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</si>
  <si>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</si>
  <si>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</si>
  <si>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</si>
  <si>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</si>
  <si>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</si>
  <si>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</si>
  <si>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</si>
  <si>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</si>
  <si>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</si>
  <si>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</si>
  <si>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</si>
  <si>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</si>
  <si>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</si>
  <si>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</si>
  <si>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</si>
  <si>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</si>
  <si>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</si>
  <si>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</si>
  <si>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</si>
  <si>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</si>
  <si>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</si>
  <si>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</si>
  <si>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</si>
  <si>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</si>
  <si>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</si>
  <si>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</si>
  <si>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</si>
  <si>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</si>
  <si>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</si>
  <si>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</si>
  <si>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</si>
  <si>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</si>
  <si>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</si>
  <si>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</si>
  <si>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</si>
  <si>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</si>
  <si>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</si>
  <si>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</si>
  <si>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</si>
  <si>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</si>
  <si>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</si>
  <si>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</si>
  <si>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</si>
  <si>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</si>
  <si>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</si>
  <si>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</si>
  <si>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</si>
  <si>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</si>
  <si>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</si>
  <si>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</si>
  <si>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</si>
  <si>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</si>
  <si>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</si>
  <si>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</si>
  <si>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</si>
  <si>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</si>
  <si>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</si>
  <si>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</si>
  <si>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</si>
  <si>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</si>
  <si>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</si>
  <si>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</si>
  <si>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</si>
  <si>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</si>
  <si>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</si>
  <si>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</si>
  <si>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</si>
  <si>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</si>
  <si>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</si>
  <si>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</si>
  <si>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</si>
  <si>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</si>
  <si>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</si>
  <si>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</si>
  <si>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</si>
  <si>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</si>
  <si>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</si>
  <si>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</si>
  <si>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</si>
  <si>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</si>
  <si>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</si>
  <si>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</si>
  <si>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</si>
  <si>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</si>
  <si>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</si>
  <si>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</si>
  <si>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</si>
  <si>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</si>
  <si>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</si>
  <si>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</si>
  <si>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</si>
  <si>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</si>
  <si>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</si>
  <si>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</si>
  <si>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</si>
  <si>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</si>
  <si>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</si>
  <si>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</si>
  <si>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</si>
  <si>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</si>
  <si>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</si>
  <si>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</si>
  <si>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</si>
  <si>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</si>
  <si>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</si>
  <si>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</si>
  <si>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</si>
  <si>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</si>
  <si>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</si>
  <si>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</si>
  <si>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</si>
  <si>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</si>
  <si>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</si>
  <si>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</si>
  <si>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</si>
  <si>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</si>
  <si>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</si>
  <si>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</si>
  <si>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</si>
  <si>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</si>
  <si>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</si>
  <si>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</si>
  <si>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</si>
  <si>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</si>
  <si>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</si>
  <si>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</si>
  <si>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</si>
  <si>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</si>
  <si>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</si>
  <si>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</si>
  <si>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</si>
  <si>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</si>
  <si>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</si>
  <si>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</si>
  <si>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</si>
  <si>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</si>
  <si>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</si>
  <si>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</si>
  <si>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</si>
  <si>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</si>
  <si>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</si>
  <si>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</si>
  <si>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</si>
  <si>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</si>
  <si>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</si>
  <si>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</si>
  <si>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</si>
  <si>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</si>
  <si>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</si>
  <si>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</si>
  <si>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</si>
  <si>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</si>
  <si>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</si>
  <si>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</si>
  <si>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</si>
  <si>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</si>
  <si>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</si>
  <si>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</si>
  <si>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</si>
  <si>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</si>
  <si>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</si>
  <si>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</si>
  <si>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</si>
  <si>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</si>
  <si>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</si>
  <si>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</si>
  <si>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</si>
  <si>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</si>
  <si>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</si>
  <si>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</si>
  <si>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</si>
  <si>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</si>
  <si>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</si>
  <si>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</si>
  <si>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</si>
  <si>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</si>
  <si>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</si>
  <si>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</si>
  <si>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</si>
  <si>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</si>
  <si>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</si>
  <si>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</si>
  <si>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</si>
  <si>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</si>
  <si>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</si>
  <si>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</si>
  <si>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</si>
  <si>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</si>
  <si>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</si>
  <si>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</si>
  <si>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</si>
  <si>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</si>
  <si>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</si>
  <si>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</si>
  <si>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</si>
  <si>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</si>
  <si>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</si>
  <si>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</si>
  <si>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</si>
  <si>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</si>
  <si>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</si>
  <si>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</si>
  <si>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</si>
  <si>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</si>
  <si>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</si>
  <si>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</si>
  <si>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</si>
  <si>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</si>
  <si>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</si>
  <si>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</si>
  <si>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</si>
  <si>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</si>
  <si>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</si>
  <si>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</si>
  <si>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</si>
  <si>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</si>
  <si>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</si>
  <si>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</si>
  <si>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</si>
  <si>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</si>
  <si>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</si>
  <si>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</si>
  <si>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</si>
  <si>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</si>
  <si>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</si>
  <si>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</si>
  <si>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</si>
  <si>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</si>
  <si>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</si>
  <si>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</si>
  <si>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</si>
  <si>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</si>
  <si>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</si>
  <si>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</si>
  <si>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</si>
  <si>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</si>
  <si>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</si>
  <si>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</si>
  <si>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</si>
  <si>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</si>
  <si>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</si>
  <si>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</si>
  <si>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</si>
  <si>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</si>
  <si>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</si>
  <si>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</si>
  <si>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</si>
  <si>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</si>
  <si>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</si>
  <si>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</si>
  <si>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</si>
  <si>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</si>
  <si>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</si>
  <si>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</si>
  <si>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</si>
  <si>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</si>
  <si>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</si>
  <si>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</si>
  <si>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</si>
  <si>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</si>
  <si>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</si>
  <si>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</si>
  <si>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</si>
  <si>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</si>
  <si>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</si>
  <si>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</si>
  <si>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</si>
  <si>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</si>
  <si>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</si>
  <si>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</si>
  <si>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</si>
  <si>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</si>
  <si>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</si>
  <si>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</si>
  <si>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</si>
  <si>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</si>
  <si>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</si>
  <si>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</si>
  <si>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</si>
  <si>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</si>
  <si>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</si>
  <si>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</si>
  <si>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</si>
  <si>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</si>
  <si>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</si>
  <si>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</si>
  <si>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</si>
  <si>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</si>
  <si>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</si>
  <si>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</si>
  <si>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</si>
  <si>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</si>
  <si>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</si>
  <si>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</si>
  <si>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</si>
  <si>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</si>
  <si>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</si>
  <si>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</si>
  <si>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</si>
  <si>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</si>
  <si>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</si>
  <si>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</si>
  <si>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</si>
  <si>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</si>
  <si>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</si>
  <si>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</si>
  <si>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</si>
  <si>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</si>
  <si>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</si>
  <si>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</si>
  <si>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</si>
  <si>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</si>
  <si>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</si>
  <si>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</si>
  <si>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</si>
  <si>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</si>
  <si>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</si>
  <si>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</si>
  <si>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</si>
  <si>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</si>
  <si>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</si>
  <si>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</si>
  <si>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</si>
  <si>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</si>
  <si>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</si>
  <si>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</si>
  <si>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</si>
  <si>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</si>
  <si>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</si>
  <si>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</si>
  <si>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</si>
  <si>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</si>
  <si>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</si>
  <si>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</si>
  <si>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</si>
  <si>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</si>
  <si>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</si>
  <si>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</si>
  <si>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</si>
  <si>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</si>
  <si>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</si>
  <si>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</si>
  <si>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</si>
  <si>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</si>
  <si>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</si>
  <si>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</si>
  <si>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</si>
  <si>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</si>
  <si>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</si>
  <si>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</si>
  <si>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</si>
  <si>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</si>
  <si>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</si>
  <si>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</si>
  <si>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</si>
  <si>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</si>
  <si>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</si>
  <si>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</si>
  <si>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</si>
  <si>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</si>
  <si>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</si>
  <si>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</si>
  <si>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</si>
  <si>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</si>
  <si>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</si>
  <si>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</si>
  <si>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</si>
  <si>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</si>
  <si>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</si>
  <si>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</si>
  <si>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</si>
  <si>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</si>
  <si>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</si>
  <si>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</si>
  <si>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</si>
  <si>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</si>
  <si>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</si>
  <si>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</si>
  <si>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</si>
  <si>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</si>
  <si>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</si>
  <si>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</si>
  <si>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</si>
  <si>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</si>
  <si>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</si>
  <si>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</si>
  <si>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</si>
  <si>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</si>
  <si>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</si>
  <si>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</si>
  <si>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</si>
  <si>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</si>
  <si>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</si>
  <si>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</si>
  <si>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</si>
  <si>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</si>
  <si>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</si>
  <si>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</si>
  <si>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</si>
  <si>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</si>
  <si>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</si>
  <si>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</si>
  <si>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</si>
  <si>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</si>
  <si>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</si>
  <si>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</si>
  <si>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</si>
  <si>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</si>
  <si>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</si>
  <si>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</si>
  <si>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</si>
  <si>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</si>
  <si>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</si>
  <si>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</si>
  <si>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</si>
  <si>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</si>
  <si>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</si>
  <si>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</si>
  <si>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</si>
  <si>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</si>
  <si>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</si>
  <si>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</si>
  <si>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</si>
  <si>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</si>
  <si>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</si>
  <si>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</si>
  <si>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</si>
  <si>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</si>
  <si>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</si>
  <si>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</si>
  <si>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</si>
  <si>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</si>
  <si>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</si>
  <si>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</si>
  <si>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</si>
  <si>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</si>
  <si>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</si>
  <si>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</si>
  <si>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</si>
  <si>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</si>
  <si>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</si>
  <si>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</si>
  <si>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</si>
  <si>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</si>
  <si>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</si>
  <si>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</si>
  <si>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</si>
  <si>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</si>
  <si>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</si>
  <si>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</si>
  <si>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</si>
  <si>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</si>
  <si>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</si>
  <si>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</si>
  <si>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</si>
  <si>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</si>
  <si>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</si>
  <si>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</si>
  <si>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</si>
  <si>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</si>
  <si>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</si>
  <si>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</si>
  <si>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</si>
  <si>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</si>
  <si>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</si>
  <si>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</si>
  <si>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</si>
  <si>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</si>
  <si>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</si>
  <si>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</si>
  <si>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</si>
  <si>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</si>
  <si>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</si>
  <si>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</si>
  <si>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</si>
  <si>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</si>
  <si>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</si>
  <si>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</si>
  <si>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</si>
  <si>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</si>
  <si>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</si>
  <si>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</si>
  <si>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</si>
  <si>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</si>
  <si>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</si>
  <si>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</si>
  <si>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</si>
  <si>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</si>
  <si>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</si>
  <si>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</si>
  <si>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</si>
  <si>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</si>
  <si>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</si>
  <si>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</si>
  <si>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</si>
  <si>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</si>
  <si>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</si>
  <si>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</si>
  <si>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</si>
  <si>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</si>
  <si>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</si>
  <si>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</si>
  <si>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</si>
  <si>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</si>
  <si>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</si>
  <si>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</si>
  <si>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</si>
  <si>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</si>
  <si>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</si>
  <si>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</si>
  <si>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</si>
  <si>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</si>
  <si>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</si>
  <si>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</si>
  <si>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</si>
  <si>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</si>
  <si>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</si>
  <si>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</si>
  <si>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</si>
  <si>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</si>
  <si>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</si>
  <si>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</si>
  <si>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</si>
  <si>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</si>
  <si>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</si>
  <si>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</si>
  <si>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</si>
  <si>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</si>
  <si>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</si>
  <si>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</si>
  <si>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</si>
  <si>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</si>
  <si>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</si>
  <si>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</si>
  <si>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</si>
  <si>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</si>
  <si>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</si>
  <si>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</si>
  <si>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</si>
  <si>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</si>
  <si>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</si>
  <si>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</si>
  <si>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</si>
  <si>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</si>
  <si>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</si>
  <si>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</si>
  <si>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</si>
  <si>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</si>
  <si>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</si>
  <si>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</si>
  <si>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</si>
  <si>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</si>
  <si>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</si>
  <si>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</si>
  <si>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</si>
  <si>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</si>
  <si>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</si>
  <si>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</si>
  <si>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</si>
  <si>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</si>
  <si>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</si>
  <si>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</si>
  <si>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</si>
  <si>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</si>
  <si>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</si>
  <si>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</si>
  <si>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</si>
  <si>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</si>
  <si>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</si>
  <si>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</si>
  <si>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</si>
  <si>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</si>
  <si>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</si>
  <si>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</si>
  <si>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</si>
  <si>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</si>
  <si>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</si>
  <si>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</si>
  <si>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</si>
  <si>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</si>
  <si>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</si>
  <si>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</si>
  <si>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</si>
  <si>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</si>
  <si>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</si>
  <si>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</si>
  <si>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</si>
  <si>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</si>
  <si>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</si>
  <si>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</si>
  <si>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</si>
  <si>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</si>
  <si>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</si>
  <si>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</si>
  <si>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</si>
  <si>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</si>
  <si>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</si>
  <si>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</si>
  <si>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</si>
  <si>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</si>
  <si>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</si>
  <si>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</si>
  <si>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</si>
  <si>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</si>
  <si>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</si>
  <si>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</si>
  <si>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</si>
  <si>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</si>
  <si>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</si>
  <si>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</si>
  <si>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</si>
  <si>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</si>
  <si>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</si>
  <si>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</si>
  <si>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</si>
  <si>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</si>
  <si>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</si>
  <si>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</si>
  <si>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</si>
  <si>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</si>
  <si>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</si>
  <si>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</si>
  <si>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</si>
  <si>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</si>
  <si>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</si>
  <si>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</si>
  <si>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</si>
  <si>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</si>
  <si>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</si>
  <si>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</si>
  <si>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</si>
  <si>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</si>
  <si>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</si>
  <si>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</si>
  <si>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</si>
  <si>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</si>
  <si>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</si>
  <si>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</si>
  <si>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</si>
  <si>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</si>
  <si>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</si>
  <si>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</si>
  <si>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</si>
  <si>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</si>
  <si>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</si>
  <si>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</si>
  <si>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</si>
  <si>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</si>
  <si>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</si>
  <si>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</si>
  <si>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</si>
  <si>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</si>
  <si>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</si>
  <si>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</si>
  <si>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</si>
  <si>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</si>
  <si>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</si>
  <si>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</si>
  <si>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</si>
  <si>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</si>
  <si>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</si>
  <si>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</si>
  <si>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</si>
  <si>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</si>
  <si>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</si>
  <si>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</si>
  <si>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</si>
  <si>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</si>
  <si>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</si>
  <si>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</si>
  <si>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</si>
  <si>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</si>
  <si>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</si>
  <si>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</si>
  <si>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</si>
  <si>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</si>
  <si>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</si>
  <si>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</si>
  <si>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</si>
  <si>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</si>
  <si>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</si>
  <si>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</si>
  <si>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</si>
  <si>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</si>
  <si>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</si>
  <si>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</si>
  <si>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</si>
  <si>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</si>
  <si>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</si>
  <si>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</si>
  <si>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</si>
  <si>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</si>
  <si>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</si>
  <si>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</si>
  <si>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</si>
  <si>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</si>
  <si>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</si>
  <si>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</si>
  <si>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</si>
  <si>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</si>
  <si>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</si>
  <si>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</si>
  <si>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</si>
  <si>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</si>
  <si>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</si>
  <si>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</si>
  <si>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</si>
  <si>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</si>
  <si>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</si>
  <si>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</si>
  <si>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</si>
  <si>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</si>
  <si>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</si>
  <si>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</si>
  <si>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</si>
  <si>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</si>
  <si>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</si>
  <si>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</si>
  <si>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</si>
  <si>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</si>
  <si>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</si>
  <si>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</si>
  <si>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</si>
  <si>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</si>
  <si>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</si>
  <si>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</si>
  <si>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</si>
  <si>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</si>
  <si>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</si>
  <si>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</si>
  <si>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</si>
  <si>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</si>
  <si>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</si>
  <si>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</si>
  <si>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</si>
  <si>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</si>
  <si>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</si>
  <si>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</si>
  <si>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</si>
  <si>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</si>
  <si>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</si>
  <si>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</si>
  <si>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</si>
  <si>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</si>
  <si>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</si>
  <si>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</si>
  <si>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</si>
  <si>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</si>
  <si>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</si>
  <si>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</si>
  <si>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</si>
  <si>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</si>
  <si>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</si>
  <si>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</si>
  <si>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</si>
  <si>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</si>
  <si>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</si>
  <si>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</si>
  <si>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</si>
  <si>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</si>
  <si>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</si>
  <si>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</si>
  <si>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</si>
  <si>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</si>
  <si>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</si>
  <si>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</si>
  <si>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</si>
  <si>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</si>
  <si>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</si>
  <si>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</si>
  <si>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</si>
  <si>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</si>
  <si>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</si>
  <si>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</si>
  <si>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</si>
  <si>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</si>
  <si>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</si>
  <si>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</si>
  <si>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</si>
  <si>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</si>
  <si>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</si>
  <si>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</si>
  <si>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</si>
  <si>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</si>
  <si>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</si>
  <si>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</si>
  <si>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</si>
  <si>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</si>
  <si>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</si>
  <si>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</si>
  <si>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</si>
  <si>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</si>
  <si>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</si>
  <si>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</si>
  <si>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</si>
  <si>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</si>
  <si>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</si>
  <si>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</si>
  <si>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</si>
  <si>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</si>
  <si>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</si>
  <si>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</si>
  <si>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</si>
  <si>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</si>
  <si>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</si>
  <si>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</si>
  <si>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</si>
  <si>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</si>
  <si>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</si>
  <si>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</si>
  <si>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</si>
  <si>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</si>
  <si>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</si>
  <si>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</si>
  <si>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</si>
  <si>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</si>
  <si>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</si>
  <si>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</si>
  <si>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</si>
  <si>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</si>
  <si>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</si>
  <si>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</si>
  <si>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</si>
  <si>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</si>
  <si>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</si>
  <si>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</si>
  <si>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</si>
  <si>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</si>
  <si>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</si>
  <si>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</si>
  <si>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</si>
  <si>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</si>
  <si>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</si>
  <si>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</si>
  <si>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</si>
  <si>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</si>
  <si>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</si>
  <si>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</si>
  <si>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</si>
  <si>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</si>
  <si>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</si>
  <si>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</si>
  <si>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</si>
  <si>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</si>
  <si>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</si>
  <si>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</si>
  <si>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</si>
  <si>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</si>
  <si>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</si>
  <si>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</si>
  <si>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</si>
  <si>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</si>
  <si>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</si>
  <si>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</si>
  <si>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</si>
  <si>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</si>
  <si>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</si>
  <si>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</si>
  <si>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</si>
  <si>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</si>
  <si>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</si>
  <si>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</si>
  <si>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</si>
  <si>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</si>
  <si>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</si>
  <si>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</si>
  <si>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</si>
  <si>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</si>
  <si>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</si>
  <si>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</si>
  <si>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</si>
  <si>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</si>
  <si>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</si>
  <si>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</si>
  <si>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</si>
  <si>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</si>
  <si>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</si>
  <si>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</si>
  <si>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</si>
  <si>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</si>
  <si>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</si>
  <si>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</si>
  <si>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</si>
  <si>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</si>
  <si>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</si>
  <si>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</si>
  <si>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</si>
  <si>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</si>
  <si>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</si>
  <si>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</si>
  <si>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</si>
  <si>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</si>
  <si>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</si>
  <si>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</si>
  <si>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</si>
  <si>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</si>
  <si>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</si>
  <si>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</si>
  <si>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</si>
  <si>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</si>
  <si>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</si>
  <si>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</si>
  <si>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</si>
  <si>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</si>
  <si>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</si>
  <si>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</si>
  <si>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</si>
  <si>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</si>
  <si>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</si>
  <si>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</si>
  <si>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</si>
  <si>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</si>
  <si>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</si>
  <si>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</si>
  <si>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</si>
  <si>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</si>
  <si>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</si>
  <si>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</si>
  <si>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</si>
  <si>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</si>
  <si>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</si>
  <si>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</si>
  <si>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</si>
  <si>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</si>
  <si>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</si>
  <si>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</si>
  <si>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</si>
  <si>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</si>
  <si>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</si>
  <si>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</si>
  <si>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</si>
  <si>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</si>
  <si>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</si>
  <si>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</si>
  <si>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</si>
  <si>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</si>
  <si>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</si>
  <si>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</si>
  <si>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</si>
  <si>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</si>
  <si>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</si>
  <si>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</si>
  <si>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</si>
  <si>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</si>
  <si>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</si>
  <si>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</si>
  <si>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</si>
  <si>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</si>
  <si>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</si>
  <si>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</si>
  <si>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</si>
  <si>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</si>
  <si>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</si>
  <si>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</si>
  <si>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</si>
  <si>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</si>
  <si>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</si>
  <si>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</si>
  <si>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</si>
  <si>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</si>
  <si>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</si>
  <si>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</si>
  <si>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</si>
  <si>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</si>
  <si>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</si>
  <si>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</si>
  <si>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</si>
  <si>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</si>
  <si>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</si>
  <si>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</si>
  <si>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</si>
  <si>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</si>
  <si>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</si>
  <si>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</si>
  <si>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</si>
  <si>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</si>
  <si>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</si>
  <si>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</si>
  <si>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</si>
  <si>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</si>
  <si>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</si>
  <si>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</si>
  <si>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</si>
  <si>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</si>
  <si>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</si>
  <si>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</si>
  <si>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</si>
  <si>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</si>
  <si>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</si>
  <si>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</si>
  <si>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</si>
  <si>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</si>
  <si>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</si>
  <si>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</si>
  <si>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</si>
  <si>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</si>
  <si>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</si>
  <si>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</si>
  <si>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</si>
  <si>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</si>
  <si>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</si>
  <si>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</si>
  <si>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</si>
  <si>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</si>
  <si>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</si>
  <si>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</si>
  <si>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</si>
  <si>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</si>
  <si>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</si>
  <si>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</si>
  <si>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</si>
  <si>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</si>
  <si>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</si>
  <si>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</si>
  <si>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</si>
  <si>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</si>
  <si>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</si>
  <si>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</si>
  <si>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</si>
  <si>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</si>
  <si>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</si>
  <si>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</si>
  <si>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</si>
  <si>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</si>
  <si>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</si>
  <si>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</si>
  <si>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</si>
  <si>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</si>
  <si>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</si>
  <si>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</si>
  <si>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</si>
  <si>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</si>
  <si>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</si>
  <si>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</si>
  <si>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</si>
  <si>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</si>
  <si>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</si>
  <si>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</si>
  <si>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</si>
  <si>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</si>
  <si>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</si>
  <si>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</si>
  <si>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</si>
  <si>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</si>
  <si>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</si>
  <si>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</si>
  <si>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</si>
  <si>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</si>
  <si>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</si>
  <si>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</si>
  <si>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</si>
  <si>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</si>
  <si>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</si>
  <si>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</si>
  <si>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</si>
  <si>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</si>
  <si>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</si>
  <si>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</si>
  <si>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</si>
  <si>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</si>
  <si>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</si>
  <si>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</si>
  <si>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</si>
  <si>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</si>
  <si>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</si>
  <si>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</si>
  <si>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</si>
  <si>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</si>
  <si>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</si>
  <si>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</si>
  <si>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</si>
  <si>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</si>
  <si>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</si>
  <si>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</si>
  <si>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</si>
  <si>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</si>
  <si>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</si>
  <si>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</si>
  <si>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</si>
  <si>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</si>
  <si>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</si>
  <si>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</si>
  <si>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</si>
  <si>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</si>
  <si>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</si>
  <si>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</si>
  <si>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</si>
  <si>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</si>
  <si>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</si>
  <si>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</si>
  <si>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</si>
  <si>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</si>
  <si>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</si>
  <si>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</si>
  <si>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</si>
  <si>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</si>
  <si>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</si>
  <si>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</si>
  <si>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</si>
  <si>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</si>
  <si>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</si>
  <si>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</si>
  <si>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</si>
  <si>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</si>
  <si>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</si>
  <si>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</si>
  <si>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</si>
  <si>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</si>
  <si>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</si>
  <si>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</si>
  <si>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</si>
  <si>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</si>
  <si>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</si>
  <si>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</si>
  <si>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</si>
  <si>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</si>
  <si>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</si>
  <si>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</si>
  <si>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</si>
  <si>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</si>
  <si>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</si>
  <si>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</si>
  <si>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</si>
  <si>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</si>
  <si>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</si>
  <si>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</si>
  <si>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</si>
  <si>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</si>
  <si>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</si>
  <si>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</si>
  <si>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</si>
  <si>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</si>
  <si>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</si>
  <si>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</si>
  <si>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</si>
  <si>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</si>
  <si>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</si>
  <si>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</si>
  <si>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</si>
  <si>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</si>
  <si>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</si>
  <si>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</si>
  <si>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</si>
  <si>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</si>
  <si>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</si>
  <si>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</si>
  <si>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</si>
  <si>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</si>
  <si>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</si>
  <si>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</si>
  <si>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</si>
  <si>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</si>
  <si>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</si>
  <si>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</si>
  <si>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</si>
  <si>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</si>
  <si>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</si>
  <si>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</si>
  <si>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</si>
  <si>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</si>
  <si>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</si>
  <si>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</si>
  <si>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</si>
  <si>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</si>
  <si>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</si>
  <si>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</si>
  <si>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</si>
  <si>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</si>
  <si>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</si>
  <si>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</si>
  <si>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</si>
  <si>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</si>
  <si>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</si>
  <si>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</si>
  <si>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</si>
  <si>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</si>
  <si>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</si>
  <si>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</si>
  <si>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</si>
  <si>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</si>
  <si>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</si>
  <si>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</si>
  <si>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</si>
  <si>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</si>
  <si>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</si>
  <si>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</si>
  <si>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</si>
  <si>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</si>
  <si>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</si>
  <si>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</si>
  <si>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</si>
  <si>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</si>
  <si>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</si>
  <si>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</si>
  <si>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</si>
  <si>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</si>
  <si>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</si>
  <si>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</si>
  <si>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</si>
  <si>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</si>
  <si>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</si>
  <si>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</si>
  <si>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</si>
  <si>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</si>
  <si>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</si>
  <si>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</si>
  <si>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</si>
  <si>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</si>
  <si>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</si>
  <si>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</si>
  <si>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</si>
  <si>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</si>
  <si>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</si>
  <si>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</si>
  <si>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</si>
  <si>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</si>
  <si>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</si>
  <si>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</si>
  <si>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</si>
  <si>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</si>
  <si>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</si>
  <si>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</si>
  <si>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</si>
  <si>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</si>
  <si>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</si>
  <si>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</si>
  <si>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</si>
  <si>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</si>
  <si>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</si>
  <si>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</si>
  <si>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</si>
  <si>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</si>
  <si>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</si>
  <si>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</si>
  <si>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</si>
  <si>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</si>
  <si>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</si>
  <si>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</si>
  <si>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</si>
  <si>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</si>
  <si>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</si>
  <si>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</si>
  <si>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</si>
  <si>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</si>
  <si>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</si>
  <si>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</si>
  <si>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</si>
  <si>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</si>
  <si>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</si>
  <si>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</si>
  <si>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</si>
  <si>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</si>
  <si>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</si>
  <si>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</si>
  <si>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</si>
  <si>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</si>
  <si>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</si>
  <si>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</si>
  <si>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</si>
  <si>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</si>
  <si>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</si>
  <si>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</si>
  <si>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</si>
  <si>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</si>
  <si>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</si>
  <si>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</si>
  <si>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</si>
  <si>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</si>
  <si>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</si>
  <si>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</si>
  <si>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</si>
  <si>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</si>
  <si>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</si>
  <si>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</si>
  <si>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</si>
  <si>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</si>
  <si>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</si>
  <si>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</si>
  <si>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</si>
  <si>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</si>
  <si>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</si>
  <si>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</si>
  <si>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</si>
  <si>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</si>
  <si>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</si>
  <si>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</si>
  <si>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</si>
  <si>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</si>
  <si>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</si>
  <si>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</si>
  <si>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</si>
  <si>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</si>
  <si>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</si>
  <si>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</si>
  <si>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</si>
  <si>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</si>
  <si>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</si>
  <si>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</si>
  <si>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</si>
  <si>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</si>
  <si>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</si>
  <si>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</si>
  <si>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</si>
  <si>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</si>
  <si>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</si>
  <si>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</si>
  <si>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</si>
  <si>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</si>
  <si>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</si>
  <si>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</si>
  <si>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</si>
  <si>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</si>
  <si>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</si>
  <si>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</si>
  <si>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</si>
  <si>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</si>
  <si>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</si>
  <si>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</si>
  <si>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</si>
  <si>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</si>
  <si>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</si>
  <si>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</si>
  <si>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</si>
  <si>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</si>
  <si>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</si>
  <si>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</si>
  <si>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</si>
  <si>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</si>
  <si>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</si>
  <si>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</si>
  <si>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</si>
  <si>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</si>
  <si>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</si>
  <si>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</si>
  <si>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</si>
  <si>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</si>
  <si>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</si>
  <si>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</si>
  <si>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</si>
  <si>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</si>
  <si>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</si>
  <si>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</si>
  <si>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</si>
  <si>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</si>
  <si>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</si>
  <si>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</si>
  <si>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</si>
  <si>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</si>
  <si>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</si>
  <si>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</si>
  <si>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</si>
  <si>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</si>
  <si>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</si>
  <si>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</si>
  <si>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</si>
  <si>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</si>
  <si>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</si>
  <si>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</si>
  <si>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</si>
  <si>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</si>
  <si>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</si>
  <si>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</si>
  <si>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</si>
  <si>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</si>
  <si>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</si>
  <si>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</si>
  <si>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</si>
  <si>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</si>
  <si>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</si>
  <si>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</si>
  <si>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</si>
  <si>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</si>
  <si>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</si>
  <si>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</si>
  <si>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</si>
  <si>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</si>
  <si>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</si>
  <si>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</si>
  <si>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</si>
  <si>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</si>
  <si>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</si>
  <si>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</si>
  <si>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</si>
  <si>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</si>
  <si>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</si>
  <si>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</si>
  <si>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</si>
  <si>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</si>
  <si>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</si>
  <si>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</si>
  <si>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</si>
  <si>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</si>
  <si>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</si>
  <si>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</si>
  <si>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</si>
  <si>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</si>
  <si>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</si>
  <si>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</si>
  <si>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</si>
  <si>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</si>
  <si>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</si>
  <si>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</si>
  <si>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</si>
  <si>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</si>
  <si>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</si>
  <si>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</si>
  <si>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</si>
  <si>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</si>
  <si>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</si>
  <si>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</si>
  <si>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</si>
  <si>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</si>
  <si>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</si>
  <si>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</si>
  <si>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</si>
  <si>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</si>
  <si>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</si>
  <si>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</si>
  <si>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</si>
  <si>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</si>
  <si>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</si>
  <si>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</si>
  <si>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</si>
  <si>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</si>
  <si>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</si>
  <si>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</si>
  <si>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</si>
  <si>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</si>
  <si>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</si>
  <si>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</si>
  <si>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</si>
  <si>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</si>
  <si>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</si>
  <si>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</si>
  <si>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</si>
  <si>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</si>
  <si>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</si>
  <si>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</si>
  <si>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</si>
  <si>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</si>
  <si>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</si>
  <si>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</si>
  <si>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</si>
  <si>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</si>
  <si>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</si>
  <si>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</si>
  <si>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</si>
  <si>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</si>
  <si>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</si>
  <si>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</si>
  <si>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</si>
  <si>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</si>
  <si>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</si>
  <si>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</si>
  <si>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</si>
  <si>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</si>
  <si>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</si>
  <si>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</si>
  <si>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</si>
  <si>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</si>
  <si>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</si>
  <si>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</si>
  <si>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</si>
  <si>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</si>
  <si>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</si>
  <si>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</si>
  <si>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</si>
  <si>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</si>
  <si>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</si>
  <si>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</si>
  <si>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</si>
  <si>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</si>
  <si>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</si>
  <si>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</si>
  <si>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</si>
  <si>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</si>
  <si>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</si>
  <si>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</si>
  <si>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</si>
  <si>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</si>
  <si>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</si>
  <si>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</si>
  <si>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</si>
  <si>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</si>
  <si>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</si>
  <si>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</si>
  <si>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</si>
  <si>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</si>
  <si>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</si>
  <si>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</si>
  <si>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</si>
  <si>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</si>
  <si>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</si>
  <si>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</si>
  <si>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</si>
  <si>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</si>
  <si>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</si>
  <si>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</si>
  <si>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</si>
  <si>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</si>
  <si>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</si>
  <si>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</si>
  <si>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</si>
  <si>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</si>
  <si>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</si>
  <si>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</si>
  <si>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</si>
  <si>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</si>
  <si>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</si>
  <si>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</si>
  <si>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</si>
  <si>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</si>
  <si>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</si>
  <si>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</si>
  <si>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</si>
  <si>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</si>
  <si>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</si>
  <si>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</si>
  <si>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</si>
  <si>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</si>
  <si>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</si>
  <si>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</si>
  <si>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</si>
  <si>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</si>
  <si>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</si>
  <si>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</si>
  <si>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</si>
  <si>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</si>
  <si>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</si>
  <si>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</si>
  <si>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</si>
  <si>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</si>
  <si>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</si>
  <si>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</si>
  <si>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</si>
  <si>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</si>
  <si>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</si>
  <si>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</si>
  <si>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</si>
  <si>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</si>
  <si>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</si>
  <si>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</si>
  <si>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</si>
  <si>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</si>
  <si>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</si>
  <si>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</si>
  <si>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</si>
  <si>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</si>
  <si>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</si>
  <si>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</si>
  <si>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</si>
  <si>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</si>
  <si>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</si>
  <si>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</si>
  <si>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</si>
  <si>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</si>
  <si>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</si>
  <si>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</si>
  <si>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</si>
  <si>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</si>
  <si>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</si>
  <si>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</si>
  <si>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</si>
  <si>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</si>
  <si>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</si>
  <si>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</si>
  <si>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</si>
  <si>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</si>
  <si>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</si>
  <si>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</si>
  <si>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</si>
  <si>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</si>
  <si>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</si>
  <si>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</si>
  <si>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</si>
  <si>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</si>
  <si>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</si>
  <si>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</si>
  <si>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</si>
  <si>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</si>
  <si>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</si>
  <si>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</si>
  <si>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</si>
  <si>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</si>
  <si>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</si>
  <si>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</si>
  <si>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</si>
  <si>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</si>
  <si>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</si>
  <si>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</si>
  <si>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</si>
  <si>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</si>
  <si>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</si>
  <si>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</si>
  <si>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</si>
  <si>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</si>
  <si>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</si>
  <si>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</si>
  <si>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</si>
  <si>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</si>
  <si>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</si>
  <si>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</si>
  <si>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</si>
  <si>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</si>
  <si>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</si>
  <si>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</si>
  <si>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</si>
  <si>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</si>
  <si>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</si>
  <si>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</si>
  <si>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</si>
  <si>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</si>
  <si>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</si>
  <si>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</si>
  <si>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</si>
  <si>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</si>
  <si>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</si>
  <si>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</si>
  <si>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</si>
  <si>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</si>
  <si>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</si>
  <si>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</si>
  <si>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</si>
  <si>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</si>
  <si>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</si>
  <si>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</si>
  <si>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</si>
  <si>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</si>
  <si>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</si>
  <si>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</si>
  <si>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</si>
  <si>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</si>
  <si>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</si>
  <si>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</si>
  <si>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</si>
  <si>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</si>
  <si>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</si>
  <si>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</si>
  <si>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</si>
  <si>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</si>
  <si>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</si>
  <si>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</si>
  <si>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</si>
  <si>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</si>
  <si>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</si>
  <si>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</si>
  <si>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</si>
  <si>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</si>
  <si>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</si>
  <si>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</si>
  <si>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</si>
  <si>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</si>
  <si>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</si>
  <si>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</si>
  <si>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</si>
  <si>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</si>
  <si>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</si>
  <si>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</si>
  <si>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</si>
  <si>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</si>
  <si>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</si>
  <si>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</si>
  <si>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</si>
  <si>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</si>
  <si>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</si>
  <si>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</si>
  <si>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</si>
  <si>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</si>
  <si>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</si>
  <si>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</si>
  <si>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</si>
  <si>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</si>
  <si>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</si>
  <si>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</si>
  <si>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</si>
  <si>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</si>
  <si>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</si>
  <si>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</si>
  <si>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</si>
  <si>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</si>
  <si>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</si>
  <si>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</si>
  <si>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</si>
  <si>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</si>
  <si>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</si>
  <si>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</si>
  <si>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</si>
  <si>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</si>
  <si>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</si>
  <si>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</si>
  <si>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</si>
  <si>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</si>
  <si>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</si>
  <si>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</si>
  <si>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</si>
  <si>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</si>
  <si>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</si>
  <si>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</si>
  <si>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</si>
  <si>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</si>
  <si>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</si>
  <si>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</si>
  <si>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</si>
  <si>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</si>
  <si>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</si>
  <si>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</si>
  <si>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</si>
  <si>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</si>
  <si>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</si>
  <si>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</si>
  <si>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</si>
  <si>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</si>
  <si>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</si>
  <si>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</si>
  <si>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</si>
  <si>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</si>
  <si>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</si>
  <si>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</si>
  <si>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</si>
  <si>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</si>
  <si>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</si>
  <si>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</si>
  <si>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</si>
  <si>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</si>
  <si>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</si>
  <si>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</si>
  <si>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</si>
  <si>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</si>
  <si>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</si>
  <si>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</si>
  <si>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</si>
  <si>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</si>
  <si>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</si>
  <si>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</si>
  <si>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</si>
  <si>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</si>
  <si>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</si>
  <si>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</si>
  <si>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</si>
  <si>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</si>
  <si>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</si>
  <si>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</si>
  <si>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</si>
  <si>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</si>
  <si>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</si>
  <si>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</si>
  <si>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</si>
  <si>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</si>
  <si>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</si>
  <si>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</si>
  <si>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</si>
  <si>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</si>
  <si>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</si>
  <si>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</si>
  <si>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</si>
  <si>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</si>
  <si>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</si>
  <si>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</si>
  <si>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</si>
  <si>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</si>
  <si>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</si>
  <si>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</si>
  <si>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</si>
  <si>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</si>
  <si>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</si>
  <si>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</si>
  <si>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</si>
  <si>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</si>
  <si>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</si>
  <si>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</si>
  <si>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</si>
  <si>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</si>
  <si>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</si>
  <si>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</si>
  <si>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</si>
  <si>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</si>
  <si>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</si>
  <si>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</si>
  <si>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</si>
  <si>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</si>
  <si>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</si>
  <si>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</si>
  <si>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</si>
  <si>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</si>
  <si>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</si>
  <si>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</si>
  <si>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</si>
  <si>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</si>
  <si>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</si>
  <si>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</si>
  <si>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</si>
  <si>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</si>
  <si>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</si>
  <si>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</si>
  <si>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</si>
  <si>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</si>
  <si>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</si>
  <si>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</si>
  <si>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</si>
  <si>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</si>
  <si>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</si>
  <si>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</si>
  <si>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</si>
  <si>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</si>
  <si>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</si>
  <si>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</si>
  <si>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</si>
  <si>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</si>
  <si>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</si>
  <si>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</si>
  <si>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</si>
  <si>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</si>
  <si>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</si>
  <si>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</si>
  <si>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</si>
  <si>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</si>
  <si>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</si>
  <si>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</si>
  <si>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</si>
  <si>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</si>
  <si>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</si>
  <si>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</si>
  <si>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</si>
  <si>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</si>
  <si>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</si>
  <si>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</si>
  <si>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</si>
  <si>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</si>
  <si>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</si>
  <si>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</si>
  <si>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</si>
  <si>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</si>
  <si>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</si>
  <si>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</si>
  <si>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</si>
  <si>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</si>
  <si>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</si>
  <si>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</si>
  <si>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</si>
  <si>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</si>
  <si>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</si>
  <si>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</si>
  <si>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</si>
  <si>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</si>
  <si>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</si>
  <si>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</si>
  <si>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</si>
  <si>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</si>
  <si>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</si>
  <si>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</si>
  <si>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</si>
  <si>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</si>
  <si>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</si>
  <si>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</si>
  <si>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</si>
  <si>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</si>
  <si>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</si>
  <si>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</si>
  <si>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</si>
  <si>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</si>
  <si>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</si>
  <si>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</si>
  <si>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</si>
  <si>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</si>
  <si>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</si>
  <si>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</si>
  <si>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</si>
  <si>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</si>
  <si>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</si>
  <si>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</si>
  <si>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</si>
  <si>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</si>
  <si>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</si>
  <si>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</si>
  <si>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</si>
  <si>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</si>
  <si>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</si>
  <si>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</si>
  <si>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</si>
  <si>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</si>
  <si>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</si>
  <si>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</si>
  <si>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</si>
  <si>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</si>
  <si>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</si>
  <si>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</si>
  <si>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</si>
  <si>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</si>
  <si>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</si>
  <si>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</si>
  <si>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</si>
  <si>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</si>
  <si>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</si>
  <si>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</si>
  <si>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</si>
  <si>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</si>
  <si>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</si>
  <si>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</si>
  <si>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</si>
  <si>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</si>
  <si>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</si>
  <si>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</si>
  <si>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</si>
  <si>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</si>
  <si>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</si>
  <si>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</si>
  <si>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</si>
  <si>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</si>
  <si>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</si>
  <si>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</si>
  <si>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</si>
  <si>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</si>
  <si>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</si>
  <si>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</si>
  <si>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</si>
  <si>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</si>
  <si>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</si>
  <si>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</si>
  <si>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</si>
  <si>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</si>
  <si>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</si>
  <si>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</si>
  <si>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</si>
  <si>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</si>
  <si>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</si>
  <si>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</si>
  <si>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</si>
  <si>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</si>
  <si>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</si>
  <si>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</si>
  <si>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</si>
  <si>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</si>
  <si>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</si>
  <si>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</si>
  <si>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</si>
  <si>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</si>
  <si>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</si>
  <si>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</si>
  <si>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</si>
  <si>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</si>
  <si>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</si>
  <si>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</si>
  <si>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</si>
  <si>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</si>
  <si>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</si>
  <si>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</si>
  <si>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</si>
  <si>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</si>
  <si>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</si>
  <si>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</si>
  <si>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</si>
  <si>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</si>
  <si>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</si>
  <si>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</si>
  <si>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</si>
  <si>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</si>
  <si>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</si>
  <si>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</si>
  <si>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</si>
  <si>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</si>
  <si>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</si>
  <si>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</si>
  <si>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</si>
  <si>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</si>
  <si>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</si>
  <si>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</si>
  <si>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</si>
  <si>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</si>
  <si>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</si>
  <si>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</si>
  <si>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</si>
  <si>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</si>
  <si>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</si>
  <si>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</si>
  <si>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</si>
  <si>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</si>
  <si>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</si>
  <si>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</si>
  <si>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</si>
  <si>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</si>
  <si>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</si>
  <si>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</si>
  <si>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</si>
  <si>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</si>
  <si>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</si>
  <si>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</si>
  <si>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</si>
  <si>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</si>
  <si>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</si>
  <si>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</si>
  <si>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</si>
  <si>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</si>
  <si>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</si>
  <si>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</si>
  <si>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</si>
  <si>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</si>
  <si>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</si>
  <si>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</si>
  <si>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</si>
  <si>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</si>
  <si>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</si>
  <si>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</si>
  <si>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</si>
  <si>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</si>
  <si>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</si>
  <si>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</si>
  <si>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</si>
  <si>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</si>
  <si>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</si>
  <si>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</si>
  <si>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</si>
  <si>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</si>
  <si>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</si>
  <si>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</si>
  <si>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</si>
  <si>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</si>
  <si>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</si>
  <si>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</si>
  <si>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</si>
  <si>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</si>
  <si>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</si>
  <si>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</si>
  <si>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</si>
  <si>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</si>
  <si>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</si>
  <si>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</si>
  <si>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</si>
  <si>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</si>
  <si>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</si>
  <si>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</si>
  <si>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</si>
  <si>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</si>
  <si>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</si>
  <si>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</si>
  <si>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</si>
  <si>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</si>
  <si>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</si>
  <si>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</si>
  <si>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</si>
  <si>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</si>
  <si>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</si>
  <si>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</si>
  <si>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</si>
  <si>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</si>
  <si>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</si>
  <si>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</si>
  <si>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</si>
  <si>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</si>
  <si>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</si>
  <si>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</si>
  <si>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</si>
  <si>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</si>
  <si>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</si>
  <si>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</si>
  <si>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</si>
  <si>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</si>
  <si>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</si>
  <si>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</si>
  <si>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</si>
  <si>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</si>
  <si>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</si>
  <si>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</si>
  <si>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</si>
  <si>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</si>
  <si>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</si>
  <si>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</si>
  <si>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</si>
  <si>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</si>
  <si>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</si>
  <si>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</si>
  <si>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</si>
  <si>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</si>
  <si>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</si>
  <si>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</si>
  <si>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</si>
  <si>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</si>
  <si>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</si>
  <si>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</si>
  <si>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</si>
  <si>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</si>
  <si>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</si>
  <si>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</si>
  <si>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</si>
  <si>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</si>
  <si>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</si>
  <si>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</si>
  <si>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</si>
  <si>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</si>
  <si>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</si>
  <si>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</si>
  <si>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</si>
  <si>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</si>
  <si>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</si>
  <si>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</si>
  <si>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</si>
  <si>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</si>
  <si>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</si>
  <si>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</si>
  <si>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</si>
  <si>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</si>
  <si>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</si>
  <si>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</si>
  <si>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</si>
  <si>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</si>
  <si>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</si>
  <si>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</si>
  <si>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</si>
  <si>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</si>
  <si>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</si>
  <si>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</si>
  <si>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</si>
  <si>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</si>
  <si>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</si>
  <si>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</si>
  <si>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</si>
  <si>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</si>
  <si>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</si>
  <si>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</si>
  <si>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</si>
  <si>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</si>
  <si>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</si>
  <si>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</si>
  <si>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</si>
  <si>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</si>
  <si>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</si>
  <si>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</si>
  <si>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</si>
  <si>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</si>
  <si>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</si>
  <si>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</si>
  <si>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</si>
  <si>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</si>
  <si>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</si>
  <si>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</si>
  <si>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</si>
  <si>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</si>
  <si>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</si>
  <si>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</si>
  <si>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</si>
  <si>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</si>
  <si>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</si>
  <si>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</si>
  <si>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</si>
  <si>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</si>
  <si>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</si>
  <si>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</si>
  <si>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</si>
  <si>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</si>
  <si>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</si>
  <si>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</si>
  <si>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</si>
  <si>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</si>
  <si>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</si>
  <si>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</si>
  <si>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</si>
  <si>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</si>
  <si>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</si>
  <si>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</si>
  <si>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</si>
  <si>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</si>
  <si>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</si>
  <si>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</si>
  <si>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</si>
  <si>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</si>
  <si>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</si>
  <si>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</si>
  <si>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</si>
  <si>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</si>
  <si>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</si>
  <si>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</si>
  <si>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</si>
  <si>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</si>
  <si>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</si>
  <si>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</si>
  <si>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</si>
  <si>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</si>
  <si>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</si>
  <si>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</si>
  <si>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</si>
  <si>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</si>
  <si>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</si>
  <si>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</si>
  <si>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</si>
  <si>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</si>
  <si>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</si>
  <si>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</si>
  <si>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</si>
  <si>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</si>
  <si>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</si>
  <si>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</si>
  <si>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</si>
  <si>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</si>
  <si>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</si>
  <si>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</si>
  <si>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</si>
  <si>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</si>
  <si>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</si>
  <si>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</si>
  <si>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</si>
  <si>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</si>
  <si>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</si>
  <si>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</si>
  <si>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</si>
  <si>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</si>
  <si>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</si>
  <si>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</si>
  <si>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</si>
  <si>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</si>
  <si>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</si>
  <si>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</si>
  <si>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</si>
  <si>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</si>
  <si>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</si>
  <si>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</si>
  <si>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</si>
  <si>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</si>
  <si>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</si>
  <si>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</si>
  <si>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</si>
  <si>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</si>
  <si>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</si>
  <si>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</si>
  <si>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</si>
  <si>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</si>
  <si>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</si>
  <si>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</si>
  <si>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</si>
  <si>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</si>
  <si>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</si>
  <si>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</si>
  <si>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</si>
  <si>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</si>
  <si>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</si>
  <si>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</si>
  <si>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</si>
  <si>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</si>
  <si>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</si>
  <si>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</si>
  <si>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</si>
  <si>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</si>
  <si>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</si>
  <si>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</si>
  <si>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</si>
  <si>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</si>
  <si>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</si>
  <si>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</si>
  <si>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</si>
  <si>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</si>
  <si>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</si>
  <si>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</si>
  <si>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</si>
  <si>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</si>
  <si>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</si>
  <si>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</si>
  <si>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</si>
  <si>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</si>
  <si>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</si>
  <si>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</si>
  <si>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</si>
  <si>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</si>
  <si>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</si>
  <si>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</si>
  <si>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</si>
  <si>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</si>
  <si>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</si>
  <si>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</si>
  <si>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</si>
  <si>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</si>
  <si>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</si>
  <si>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</si>
  <si>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</si>
  <si>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</si>
  <si>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</si>
  <si>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</si>
  <si>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</si>
  <si>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</si>
  <si>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</si>
  <si>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</si>
  <si>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</si>
  <si>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</si>
  <si>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</si>
  <si>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</si>
  <si>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</si>
  <si>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</si>
  <si>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</si>
  <si>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</si>
  <si>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</si>
  <si>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</si>
  <si>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</si>
  <si>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</si>
  <si>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</si>
  <si>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</si>
  <si>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</si>
  <si>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</si>
  <si>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</si>
  <si>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</si>
  <si>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</si>
  <si>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</si>
  <si>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</si>
  <si>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</si>
  <si>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</si>
  <si>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</si>
  <si>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</si>
  <si>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</si>
  <si>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</si>
  <si>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</si>
  <si>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</si>
  <si>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</si>
  <si>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</si>
  <si>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</si>
  <si>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</si>
  <si>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</si>
  <si>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</si>
  <si>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</si>
  <si>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</si>
  <si>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</si>
  <si>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</si>
  <si>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</si>
  <si>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</si>
  <si>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</si>
  <si>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</si>
  <si>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</si>
  <si>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</si>
  <si>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</si>
  <si>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</si>
  <si>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</si>
  <si>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</si>
  <si>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</si>
  <si>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</si>
  <si>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</si>
  <si>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</si>
  <si>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</si>
  <si>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</si>
  <si>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</si>
  <si>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</si>
  <si>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</si>
  <si>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</si>
  <si>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</si>
  <si>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</si>
  <si>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</si>
  <si>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</si>
  <si>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</si>
  <si>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</si>
  <si>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</si>
  <si>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</si>
  <si>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</si>
  <si>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</si>
  <si>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</si>
  <si>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</si>
  <si>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</si>
  <si>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</si>
  <si>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</si>
  <si>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</si>
  <si>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</si>
  <si>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</si>
  <si>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</si>
  <si>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</si>
  <si>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</si>
  <si>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</si>
  <si>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</si>
  <si>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</si>
  <si>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</si>
  <si>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</si>
  <si>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</si>
  <si>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</si>
  <si>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</si>
  <si>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</si>
  <si>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</si>
  <si>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</si>
  <si>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</si>
  <si>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</si>
  <si>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</si>
  <si>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</si>
  <si>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</si>
  <si>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</si>
  <si>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</si>
  <si>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</si>
  <si>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</si>
  <si>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</si>
  <si>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</si>
  <si>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</si>
  <si>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</si>
  <si>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</si>
  <si>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</si>
  <si>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</si>
  <si>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</si>
  <si>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</si>
  <si>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</si>
  <si>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</si>
  <si>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</si>
  <si>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</si>
  <si>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</si>
  <si>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</si>
  <si>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</si>
  <si>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</si>
  <si>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</si>
  <si>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</si>
  <si>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</si>
  <si>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</si>
  <si>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</si>
  <si>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</si>
  <si>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</si>
  <si>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</si>
  <si>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</si>
  <si>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</si>
  <si>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</si>
  <si>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</si>
  <si>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</si>
  <si>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</si>
  <si>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</si>
  <si>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</si>
  <si>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</si>
  <si>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</si>
  <si>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</si>
  <si>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</si>
  <si>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</si>
  <si>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</si>
  <si>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</si>
  <si>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</si>
  <si>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</si>
  <si>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</si>
  <si>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</si>
  <si>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</si>
  <si>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</si>
  <si>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</si>
  <si>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</si>
  <si>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</si>
  <si>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</si>
  <si>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</si>
  <si>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</si>
  <si>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</si>
  <si>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</si>
  <si>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</si>
  <si>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</si>
  <si>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</si>
  <si>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</si>
  <si>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</si>
  <si>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</si>
  <si>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</si>
  <si>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</si>
  <si>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</si>
  <si>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</si>
  <si>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</si>
  <si>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</si>
  <si>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</si>
  <si>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</si>
  <si>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</si>
  <si>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</si>
  <si>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</si>
  <si>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</si>
  <si>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</si>
  <si>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</si>
  <si>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</si>
  <si>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</si>
  <si>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</si>
  <si>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</si>
  <si>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</si>
  <si>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</si>
  <si>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</si>
  <si>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</si>
  <si>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</si>
  <si>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</si>
  <si>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</si>
  <si>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</si>
  <si>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</si>
  <si>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</si>
  <si>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</si>
  <si>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</si>
  <si>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</si>
  <si>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</si>
  <si>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</si>
  <si>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</si>
  <si>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</si>
  <si>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</si>
  <si>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</si>
  <si>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</si>
  <si>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</si>
  <si>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</si>
  <si>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</si>
  <si>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</si>
  <si>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</si>
  <si>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</si>
  <si>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</si>
  <si>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</si>
  <si>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</si>
  <si>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</si>
  <si>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</si>
  <si>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</si>
  <si>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</si>
  <si>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</si>
  <si>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</si>
  <si>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</si>
  <si>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</si>
  <si>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</si>
  <si>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</si>
  <si>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</si>
  <si>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</si>
  <si>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</si>
  <si>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</si>
  <si>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</si>
  <si>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</si>
  <si>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</si>
  <si>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</si>
  <si>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</si>
  <si>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</si>
  <si>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</si>
  <si>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</si>
  <si>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</si>
  <si>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</si>
  <si>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</si>
  <si>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</si>
  <si>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</si>
  <si>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</si>
  <si>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</si>
  <si>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</si>
  <si>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</si>
  <si>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</si>
  <si>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</si>
  <si>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</si>
  <si>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</si>
  <si>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</si>
  <si>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</si>
  <si>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</si>
  <si>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</si>
  <si>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</si>
  <si>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</si>
  <si>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</si>
  <si>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</si>
  <si>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</si>
  <si>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</si>
  <si>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</si>
  <si>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</si>
  <si>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</si>
  <si>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</si>
  <si>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</si>
  <si>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</si>
  <si>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</si>
  <si>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</si>
  <si>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</si>
  <si>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</si>
  <si>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</si>
  <si>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</si>
  <si>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</si>
  <si>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</si>
  <si>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</si>
  <si>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</si>
  <si>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</si>
  <si>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</si>
  <si>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</si>
  <si>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</si>
  <si>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</si>
  <si>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</si>
  <si>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</si>
  <si>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</si>
  <si>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</si>
  <si>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</si>
  <si>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</si>
  <si>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</si>
  <si>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</si>
  <si>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</si>
  <si>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</si>
  <si>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</si>
  <si>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</si>
  <si>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</si>
  <si>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</si>
  <si>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</si>
  <si>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</si>
  <si>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</si>
  <si>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</si>
  <si>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</si>
  <si>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</si>
  <si>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</si>
  <si>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</si>
  <si>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</si>
  <si>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</si>
  <si>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</si>
  <si>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</si>
  <si>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</si>
  <si>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</si>
  <si>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</si>
  <si>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</si>
  <si>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</si>
  <si>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</si>
  <si>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</si>
  <si>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</si>
  <si>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</si>
  <si>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</si>
  <si>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</si>
  <si>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</si>
  <si>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</si>
  <si>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</si>
  <si>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</si>
  <si>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</si>
  <si>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</si>
  <si>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</si>
  <si>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</si>
  <si>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</si>
  <si>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</si>
  <si>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</si>
  <si>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</si>
  <si>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</si>
  <si>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</si>
  <si>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</si>
  <si>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</si>
  <si>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</si>
  <si>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</si>
  <si>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</si>
  <si>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</si>
  <si>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</si>
  <si>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</si>
  <si>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</si>
  <si>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</si>
  <si>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</si>
  <si>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</si>
  <si>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</si>
  <si>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</si>
  <si>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</si>
  <si>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</si>
  <si>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</si>
  <si>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</si>
  <si>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</si>
  <si>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</si>
  <si>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</si>
  <si>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</si>
  <si>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</si>
  <si>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</si>
  <si>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</si>
  <si>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</si>
  <si>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</si>
  <si>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</si>
  <si>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</si>
  <si>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</si>
  <si>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</si>
  <si>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</si>
  <si>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</si>
  <si>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</si>
  <si>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</si>
  <si>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</si>
  <si>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</si>
  <si>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</si>
  <si>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</si>
  <si>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</si>
  <si>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</si>
  <si>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</si>
  <si>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</si>
  <si>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</si>
  <si>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</si>
  <si>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</si>
  <si>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</si>
  <si>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</si>
  <si>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</si>
  <si>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</si>
  <si>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</si>
  <si>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</si>
  <si>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</si>
  <si>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</si>
  <si>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</si>
  <si>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</si>
  <si>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</si>
  <si>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</si>
  <si>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</si>
  <si>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</si>
  <si>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</si>
  <si>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</si>
  <si>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</si>
  <si>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</si>
  <si>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</si>
  <si>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</si>
  <si>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</si>
  <si>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</si>
  <si>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</si>
  <si>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</si>
  <si>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</si>
  <si>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</si>
  <si>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</si>
  <si>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</si>
  <si>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</si>
  <si>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</si>
  <si>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</si>
  <si>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</si>
  <si>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</si>
  <si>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</si>
  <si>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</si>
  <si>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</si>
  <si>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</si>
  <si>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</si>
  <si>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</si>
  <si>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</si>
  <si>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</si>
  <si>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</si>
  <si>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</si>
  <si>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</si>
  <si>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</si>
  <si>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</si>
  <si>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</si>
  <si>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</si>
  <si>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</si>
  <si>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</si>
  <si>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</si>
  <si>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</si>
  <si>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</si>
  <si>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</si>
  <si>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</si>
  <si>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</si>
  <si>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</si>
  <si>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</si>
  <si>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</si>
  <si>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</si>
  <si>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</si>
  <si>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</si>
  <si>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</si>
  <si>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</si>
  <si>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</si>
  <si>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</si>
  <si>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</si>
  <si>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</si>
  <si>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</si>
  <si>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</si>
  <si>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</si>
  <si>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</si>
  <si>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</si>
  <si>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</si>
  <si>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</si>
  <si>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</si>
  <si>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</si>
  <si>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</si>
  <si>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</si>
  <si>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</si>
  <si>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</si>
  <si>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</si>
  <si>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</si>
  <si>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</si>
  <si>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</si>
  <si>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</si>
  <si>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</si>
  <si>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</si>
  <si>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</si>
  <si>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</si>
  <si>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</si>
  <si>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</si>
  <si>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</si>
  <si>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</si>
  <si>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</si>
  <si>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</si>
  <si>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</si>
  <si>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</si>
  <si>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</si>
  <si>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</si>
  <si>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</si>
  <si>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</si>
  <si>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</si>
  <si>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</si>
  <si>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</si>
  <si>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</si>
  <si>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</si>
  <si>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</si>
  <si>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</si>
  <si>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</si>
  <si>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</si>
  <si>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</si>
  <si>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</si>
  <si>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</si>
  <si>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</si>
  <si>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</si>
  <si>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</si>
  <si>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</si>
  <si>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</si>
  <si>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</si>
  <si>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</si>
  <si>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</si>
  <si>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</si>
  <si>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</si>
  <si>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</si>
  <si>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</si>
  <si>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</si>
  <si>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</si>
  <si>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</si>
  <si>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</si>
  <si>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</si>
  <si>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</si>
  <si>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</si>
  <si>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</si>
  <si>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</si>
  <si>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</si>
  <si>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</si>
  <si>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</si>
  <si>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</si>
  <si>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</si>
  <si>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</si>
  <si>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</si>
  <si>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</si>
  <si>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</si>
  <si>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</si>
  <si>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</si>
  <si>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</si>
  <si>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</si>
  <si>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</si>
  <si>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</si>
  <si>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</si>
  <si>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</si>
  <si>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</si>
  <si>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</si>
  <si>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</si>
  <si>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</si>
  <si>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</si>
  <si>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</si>
  <si>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</si>
  <si>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</si>
  <si>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</si>
  <si>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</si>
  <si>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</si>
  <si>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</si>
  <si>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</si>
  <si>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</si>
  <si>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</si>
  <si>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</si>
  <si>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</si>
  <si>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</si>
  <si>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</si>
  <si>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</si>
  <si>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</si>
  <si>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</si>
  <si>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</si>
  <si>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</si>
  <si>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</si>
  <si>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</si>
  <si>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</si>
  <si>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</si>
  <si>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</si>
  <si>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</si>
  <si>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</si>
  <si>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</si>
  <si>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</si>
  <si>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</si>
  <si>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</si>
  <si>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</si>
  <si>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</si>
  <si>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</si>
  <si>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</si>
  <si>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</si>
  <si>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</si>
  <si>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</si>
  <si>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</si>
  <si>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</si>
  <si>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</si>
  <si>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</si>
  <si>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</si>
  <si>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</si>
  <si>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</si>
  <si>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</si>
  <si>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</si>
  <si>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</si>
  <si>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</si>
  <si>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</si>
  <si>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</si>
  <si>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</si>
  <si>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</si>
  <si>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</si>
  <si>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</si>
  <si>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</si>
  <si>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</si>
  <si>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</si>
  <si>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</si>
  <si>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</si>
  <si>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</si>
  <si>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</si>
  <si>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</si>
  <si>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</si>
  <si>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</si>
  <si>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</si>
  <si>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</si>
  <si>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</si>
  <si>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</si>
  <si>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</si>
  <si>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</si>
  <si>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</si>
  <si>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</si>
  <si>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</si>
  <si>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</si>
  <si>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</si>
  <si>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</si>
  <si>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</si>
  <si>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</si>
  <si>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</si>
  <si>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</si>
  <si>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</si>
  <si>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</si>
  <si>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</si>
  <si>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</si>
  <si>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</si>
  <si>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</si>
  <si>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</si>
  <si>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</si>
  <si>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</si>
  <si>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</si>
  <si>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</si>
  <si>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</si>
  <si>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</si>
  <si>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</si>
  <si>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</si>
  <si>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</si>
  <si>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</si>
  <si>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</si>
  <si>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</si>
  <si>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</si>
  <si>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</si>
  <si>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</si>
  <si>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</si>
  <si>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</si>
  <si>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</si>
  <si>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</si>
  <si>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</si>
  <si>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</si>
  <si>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</si>
  <si>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</si>
  <si>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</si>
  <si>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</si>
  <si>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</si>
  <si>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</si>
  <si>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</si>
  <si>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</si>
  <si>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</si>
  <si>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</si>
  <si>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</si>
  <si>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</si>
  <si>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</si>
  <si>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</si>
  <si>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</si>
  <si>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</si>
  <si>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</si>
  <si>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</si>
  <si>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</si>
  <si>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</si>
  <si>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</si>
  <si>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</si>
  <si>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</si>
  <si>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</si>
  <si>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</si>
  <si>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</si>
  <si>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</si>
  <si>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</si>
  <si>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</si>
  <si>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</si>
  <si>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</si>
  <si>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</si>
  <si>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</si>
  <si>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</si>
  <si>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</si>
  <si>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</si>
  <si>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</si>
  <si>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</si>
  <si>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</si>
  <si>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</si>
  <si>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</si>
  <si>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</si>
  <si>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</si>
  <si>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</si>
  <si>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</si>
  <si>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</si>
  <si>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</si>
  <si>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</si>
  <si>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</si>
  <si>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</si>
  <si>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</si>
  <si>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</si>
  <si>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</si>
  <si>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</si>
  <si>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</si>
  <si>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</si>
  <si>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</si>
  <si>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</si>
  <si>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</si>
  <si>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</si>
  <si>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</si>
  <si>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</si>
  <si>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</si>
  <si>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</si>
  <si>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</si>
  <si>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</si>
  <si>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</si>
  <si>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</si>
  <si>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</si>
  <si>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</si>
  <si>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</si>
  <si>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</si>
  <si>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</si>
  <si>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</si>
  <si>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</si>
  <si>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</si>
  <si>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</si>
  <si>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</si>
  <si>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</si>
  <si>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</si>
  <si>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</si>
  <si>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</si>
  <si>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</si>
  <si>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</si>
  <si>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</si>
  <si>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</si>
  <si>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</si>
  <si>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</si>
  <si>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</si>
  <si>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</si>
  <si>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</si>
  <si>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</si>
  <si>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</si>
  <si>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</si>
  <si>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</si>
  <si>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</si>
  <si>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</si>
  <si>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</si>
  <si>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</si>
  <si>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</si>
  <si>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</si>
  <si>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</si>
  <si>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</si>
  <si>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</si>
  <si>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</si>
  <si>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</si>
  <si>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</si>
  <si>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</si>
  <si>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</si>
  <si>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</si>
  <si>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</si>
  <si>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</si>
  <si>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</si>
  <si>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</si>
  <si>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</si>
  <si>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</si>
  <si>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</si>
  <si>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</si>
  <si>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</si>
  <si>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</si>
  <si>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</si>
  <si>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</si>
  <si>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</si>
  <si>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</si>
  <si>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</si>
  <si>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</si>
  <si>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</si>
  <si>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</si>
  <si>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</si>
  <si>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</si>
  <si>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</si>
  <si>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</si>
  <si>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</si>
  <si>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</si>
  <si>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</si>
  <si>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</si>
  <si>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</si>
  <si>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</si>
  <si>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</si>
  <si>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</si>
  <si>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</si>
  <si>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</si>
  <si>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</si>
  <si>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</si>
  <si>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</si>
  <si>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</si>
  <si>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</si>
  <si>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</si>
  <si>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</si>
  <si>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</si>
  <si>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</si>
  <si>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</si>
  <si>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</si>
  <si>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</si>
  <si>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</si>
  <si>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</si>
  <si>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</si>
  <si>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</si>
  <si>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</si>
  <si>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</si>
  <si>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</si>
  <si>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</si>
  <si>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</si>
  <si>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</si>
  <si>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</si>
  <si>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</si>
  <si>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</si>
  <si>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</si>
  <si>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</si>
  <si>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</si>
  <si>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</si>
  <si>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</si>
  <si>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</si>
  <si>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</si>
  <si>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</si>
  <si>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</si>
  <si>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</si>
  <si>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</si>
  <si>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</si>
  <si>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</si>
  <si>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</si>
  <si>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</si>
  <si>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</si>
  <si>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</si>
  <si>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</si>
  <si>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</si>
  <si>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</si>
  <si>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</si>
  <si>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</si>
  <si>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</si>
  <si>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</si>
  <si>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</si>
  <si>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</si>
  <si>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</si>
  <si>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</si>
  <si>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</si>
  <si>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</si>
  <si>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</si>
  <si>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</si>
  <si>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</si>
  <si>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</si>
  <si>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</si>
  <si>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</si>
  <si>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</si>
  <si>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</si>
  <si>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</si>
  <si>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</si>
  <si>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</si>
  <si>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</si>
  <si>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</si>
  <si>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</si>
  <si>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</si>
  <si>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</si>
  <si>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</si>
  <si>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</si>
  <si>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</si>
  <si>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</si>
  <si>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</si>
  <si>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</si>
  <si>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</si>
  <si>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</si>
  <si>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</si>
  <si>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</si>
  <si>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</si>
  <si>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</si>
  <si>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</si>
  <si>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</si>
  <si>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</si>
  <si>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</si>
  <si>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</si>
  <si>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</si>
  <si>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</si>
  <si>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</si>
  <si>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</si>
  <si>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</si>
  <si>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</si>
  <si>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</si>
  <si>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</si>
  <si>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</si>
  <si>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</si>
  <si>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</si>
  <si>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</si>
  <si>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</si>
  <si>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</si>
  <si>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</si>
  <si>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</si>
  <si>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</si>
  <si>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</si>
  <si>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</si>
  <si>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</si>
  <si>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</si>
  <si>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</si>
  <si>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</si>
  <si>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</si>
  <si>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</si>
  <si>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</si>
  <si>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</si>
  <si>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</si>
  <si>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</si>
  <si>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</si>
  <si>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</si>
  <si>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</si>
  <si>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</si>
  <si>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</si>
  <si>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</si>
  <si>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</si>
  <si>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</si>
  <si>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</si>
  <si>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</si>
  <si>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</si>
  <si>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</si>
  <si>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</si>
  <si>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</si>
  <si>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</si>
  <si>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</si>
  <si>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</si>
  <si>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</si>
  <si>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</si>
  <si>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</si>
  <si>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</si>
  <si>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</si>
  <si>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</si>
  <si>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</si>
  <si>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</si>
  <si>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</si>
  <si>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</si>
  <si>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</si>
  <si>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</si>
  <si>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</si>
  <si>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</si>
  <si>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</si>
  <si>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</si>
  <si>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</si>
  <si>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</si>
  <si>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</si>
  <si>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</si>
  <si>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</si>
  <si>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</si>
  <si>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</si>
  <si>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</si>
  <si>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</si>
  <si>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</si>
  <si>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</si>
  <si>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</si>
  <si>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</si>
  <si>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</si>
  <si>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</si>
  <si>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</si>
  <si>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</si>
  <si>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</si>
  <si>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</si>
  <si>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</si>
  <si>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</si>
  <si>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</si>
  <si>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</si>
  <si>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</si>
  <si>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</si>
  <si>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</si>
  <si>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</si>
  <si>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</si>
  <si>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</si>
  <si>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</si>
  <si>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</si>
  <si>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</si>
  <si>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</si>
  <si>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</si>
  <si>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</si>
  <si>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</si>
  <si>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</si>
  <si>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</si>
  <si>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</si>
  <si>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</si>
  <si>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</si>
  <si>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</si>
  <si>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</si>
  <si>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</si>
  <si>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</si>
  <si>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</si>
  <si>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</si>
  <si>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</si>
  <si>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</si>
  <si>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</si>
  <si>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</si>
  <si>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</si>
  <si>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</si>
  <si>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</si>
  <si>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</si>
  <si>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</si>
  <si>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</si>
  <si>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</si>
  <si>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</si>
  <si>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</si>
  <si>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</si>
  <si>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</si>
  <si>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</si>
  <si>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</si>
  <si>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</si>
  <si>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</si>
  <si>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</si>
  <si>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</si>
  <si>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</si>
  <si>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</si>
  <si>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</si>
  <si>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</si>
  <si>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</si>
  <si>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</si>
  <si>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</si>
  <si>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</si>
  <si>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</si>
  <si>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</si>
  <si>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</si>
  <si>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</si>
  <si>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</si>
  <si>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</si>
  <si>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</si>
  <si>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</si>
  <si>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</si>
  <si>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</si>
  <si>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</si>
  <si>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</si>
  <si>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</si>
  <si>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</si>
  <si>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</si>
  <si>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</si>
  <si>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</si>
  <si>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</si>
  <si>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</si>
  <si>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</si>
  <si>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</si>
  <si>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</si>
  <si>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</si>
  <si>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</si>
  <si>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</si>
  <si>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</si>
  <si>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</si>
  <si>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</si>
  <si>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</si>
  <si>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</si>
  <si>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</si>
  <si>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</si>
  <si>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</si>
  <si>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</si>
  <si>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</si>
  <si>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</si>
  <si>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</si>
  <si>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</si>
  <si>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</si>
  <si>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</si>
  <si>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</si>
  <si>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</si>
  <si>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</si>
  <si>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</si>
  <si>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</si>
  <si>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</si>
  <si>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</si>
  <si>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</si>
  <si>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</si>
  <si>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</si>
  <si>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</si>
  <si>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</si>
  <si>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</si>
  <si>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</si>
  <si>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</si>
  <si>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</si>
  <si>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</si>
  <si>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</si>
  <si>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</si>
  <si>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</si>
  <si>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</si>
  <si>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</si>
  <si>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</si>
  <si>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</si>
  <si>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</si>
  <si>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</si>
  <si>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</si>
  <si>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</si>
  <si>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</si>
  <si>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</si>
  <si>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</si>
  <si>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</si>
  <si>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</si>
  <si>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</si>
  <si>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</si>
  <si>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</si>
  <si>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</si>
  <si>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</si>
  <si>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</si>
  <si>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</si>
  <si>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</si>
  <si>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</si>
  <si>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</si>
  <si>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</si>
  <si>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</si>
  <si>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</si>
  <si>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</si>
  <si>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</si>
  <si>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</si>
  <si>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</si>
  <si>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</si>
  <si>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</si>
  <si>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</si>
  <si>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</si>
  <si>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</si>
  <si>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</si>
  <si>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</si>
  <si>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</si>
  <si>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</si>
  <si>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</si>
  <si>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</si>
  <si>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</si>
  <si>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</si>
  <si>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</si>
  <si>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</si>
  <si>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</si>
  <si>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</si>
  <si>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</si>
  <si>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</si>
  <si>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</si>
  <si>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</si>
  <si>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</si>
  <si>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</si>
  <si>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</si>
  <si>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</si>
  <si>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</si>
  <si>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</si>
  <si>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</si>
  <si>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</si>
  <si>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</si>
  <si>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</si>
  <si>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</si>
  <si>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</si>
  <si>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</si>
  <si>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</si>
  <si>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</si>
  <si>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</si>
  <si>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</si>
  <si>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</si>
  <si>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</si>
  <si>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</si>
  <si>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</si>
  <si>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</si>
  <si>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</si>
  <si>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</si>
  <si>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</si>
  <si>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</si>
  <si>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</si>
  <si>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</si>
  <si>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</si>
  <si>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</si>
  <si>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</si>
  <si>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</si>
  <si>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</si>
  <si>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</si>
  <si>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</si>
  <si>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</si>
  <si>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</si>
  <si>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</si>
  <si>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</si>
  <si>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</si>
  <si>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</si>
  <si>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</si>
  <si>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</si>
  <si>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</si>
  <si>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</si>
  <si>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</si>
  <si>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</si>
  <si>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</si>
  <si>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</si>
  <si>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</si>
  <si>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</si>
  <si>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</si>
  <si>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</si>
  <si>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</si>
  <si>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</si>
  <si>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</si>
  <si>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</si>
  <si>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</si>
  <si>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</si>
  <si>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</si>
  <si>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</si>
  <si>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</si>
  <si>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</si>
  <si>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</si>
  <si>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</si>
  <si>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</si>
  <si>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</si>
  <si>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</si>
  <si>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</si>
  <si>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</si>
  <si>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</si>
  <si>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</si>
  <si>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</si>
  <si>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</si>
  <si>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</si>
  <si>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</si>
  <si>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</si>
  <si>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</si>
  <si>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</si>
  <si>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</si>
  <si>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</si>
  <si>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</si>
  <si>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</si>
  <si>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</si>
  <si>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</si>
  <si>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</si>
  <si>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</si>
  <si>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</si>
  <si>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</si>
  <si>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</si>
  <si>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</si>
  <si>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</si>
  <si>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</si>
  <si>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</si>
  <si>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</si>
  <si>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</si>
  <si>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</si>
  <si>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</si>
  <si>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</si>
  <si>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</si>
  <si>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</si>
  <si>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</si>
  <si>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</si>
  <si>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</si>
  <si>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</si>
  <si>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</si>
  <si>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</si>
  <si>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</si>
  <si>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</si>
  <si>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</si>
  <si>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</si>
  <si>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</si>
  <si>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</si>
  <si>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</si>
  <si>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</si>
  <si>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</si>
  <si>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</si>
  <si>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</si>
  <si>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</si>
  <si>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</si>
  <si>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</si>
  <si>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</si>
  <si>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</si>
  <si>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</si>
  <si>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</si>
  <si>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</si>
  <si>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</si>
  <si>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</si>
  <si>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</si>
  <si>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</si>
  <si>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</si>
  <si>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</si>
  <si>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</si>
  <si>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</si>
  <si>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</si>
  <si>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</si>
  <si>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</si>
  <si>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</si>
  <si>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</si>
  <si>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</si>
  <si>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</si>
  <si>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</si>
  <si>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</si>
  <si>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</si>
  <si>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</si>
  <si>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</si>
  <si>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</si>
  <si>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</si>
  <si>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</si>
  <si>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</si>
  <si>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</si>
  <si>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</si>
  <si>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</si>
  <si>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</si>
  <si>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</si>
  <si>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</si>
  <si>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</si>
  <si>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</si>
  <si>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</si>
  <si>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</si>
  <si>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</si>
  <si>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</si>
  <si>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</si>
  <si>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</si>
  <si>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</si>
  <si>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</si>
  <si>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</si>
  <si>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</si>
  <si>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</si>
  <si>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</si>
  <si>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</si>
  <si>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</si>
  <si>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</si>
  <si>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</si>
  <si>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</si>
  <si>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</si>
  <si>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</si>
  <si>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</si>
  <si>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</si>
  <si>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</si>
  <si>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</si>
  <si>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</si>
  <si>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</si>
  <si>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</si>
  <si>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</si>
  <si>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</si>
  <si>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</si>
  <si>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</si>
  <si>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</si>
  <si>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</si>
  <si>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</si>
  <si>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</si>
  <si>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</si>
  <si>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</si>
  <si>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</si>
  <si>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</si>
  <si>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</si>
  <si>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</si>
  <si>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</si>
  <si>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</si>
  <si>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</si>
  <si>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</si>
  <si>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</si>
  <si>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</si>
  <si>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</si>
  <si>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</si>
  <si>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</si>
  <si>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</si>
  <si>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</si>
  <si>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</si>
  <si>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</si>
  <si>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</si>
  <si>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</si>
  <si>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</si>
  <si>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</si>
  <si>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</si>
  <si>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</si>
  <si>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</si>
  <si>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</si>
  <si>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</si>
  <si>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</si>
  <si>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</si>
  <si>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</si>
  <si>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</si>
  <si>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</si>
  <si>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</si>
  <si>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</si>
  <si>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</si>
  <si>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</si>
  <si>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</si>
  <si>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</si>
  <si>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</si>
  <si>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</si>
  <si>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</si>
  <si>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</si>
  <si>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</si>
  <si>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</si>
  <si>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</si>
  <si>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</si>
  <si>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</si>
  <si>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</si>
  <si>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</si>
  <si>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</si>
  <si>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</si>
  <si>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</si>
  <si>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</si>
  <si>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</si>
  <si>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</si>
  <si>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</si>
  <si>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</si>
  <si>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</si>
  <si>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</si>
  <si>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</si>
  <si>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</si>
  <si>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</si>
  <si>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</si>
  <si>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</si>
  <si>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</si>
  <si>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</si>
  <si>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</si>
  <si>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</si>
  <si>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</si>
  <si>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</si>
  <si>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</si>
  <si>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</si>
  <si>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</si>
  <si>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</si>
  <si>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</si>
  <si>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</si>
  <si>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</si>
  <si>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</si>
  <si>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</si>
  <si>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</si>
  <si>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</si>
  <si>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</si>
  <si>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</si>
  <si>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</si>
  <si>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</si>
  <si>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</si>
  <si>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</si>
  <si>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</si>
  <si>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</si>
  <si>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</si>
  <si>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</si>
  <si>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</si>
  <si>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</si>
  <si>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</si>
  <si>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</si>
  <si>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</si>
  <si>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</si>
  <si>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</si>
  <si>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</si>
  <si>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</si>
  <si>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</si>
  <si>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</si>
  <si>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</si>
  <si>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</si>
  <si>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</si>
  <si>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</si>
  <si>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</si>
  <si>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</si>
  <si>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</si>
  <si>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</si>
  <si>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</si>
  <si>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</si>
  <si>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</si>
  <si>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</si>
  <si>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</si>
  <si>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</si>
  <si>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</si>
  <si>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</si>
  <si>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</si>
  <si>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</si>
  <si>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</si>
  <si>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</si>
  <si>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</si>
  <si>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</si>
  <si>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</si>
  <si>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</si>
  <si>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</si>
  <si>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</si>
  <si>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</si>
  <si>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</si>
  <si>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</si>
  <si>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</si>
  <si>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</si>
  <si>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</si>
  <si>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</si>
  <si>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</si>
  <si>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</si>
  <si>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</si>
  <si>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</si>
  <si>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</si>
  <si>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</si>
  <si>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</si>
  <si>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</si>
  <si>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</si>
  <si>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</si>
  <si>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</si>
  <si>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</si>
  <si>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</si>
  <si>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</si>
  <si>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</si>
  <si>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</si>
  <si>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</si>
  <si>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</si>
  <si>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</si>
  <si>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</si>
  <si>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</si>
  <si>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</si>
  <si>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</si>
  <si>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</si>
  <si>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</si>
  <si>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</si>
  <si>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</si>
  <si>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</si>
  <si>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</si>
  <si>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</si>
  <si>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</si>
  <si>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</si>
  <si>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</si>
  <si>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</si>
  <si>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</si>
  <si>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</si>
  <si>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</si>
  <si>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</si>
  <si>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</si>
  <si>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</si>
  <si>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</si>
  <si>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</si>
  <si>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</si>
  <si>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</si>
  <si>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</si>
  <si>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</si>
  <si>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</si>
  <si>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</si>
  <si>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</si>
  <si>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</si>
  <si>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</si>
  <si>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</si>
  <si>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</si>
  <si>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</si>
  <si>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</si>
  <si>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</si>
  <si>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</si>
  <si>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</si>
  <si>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</si>
  <si>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</si>
  <si>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</si>
  <si>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</si>
  <si>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</si>
  <si>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</si>
  <si>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</si>
  <si>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</si>
  <si>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</si>
  <si>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</si>
  <si>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</si>
  <si>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</si>
  <si>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</si>
  <si>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</si>
  <si>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</si>
  <si>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</si>
  <si>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</si>
  <si>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</si>
  <si>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</si>
  <si>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</si>
  <si>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</si>
  <si>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</si>
  <si>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</si>
  <si>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</si>
  <si>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</si>
  <si>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</si>
  <si>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</si>
  <si>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</si>
  <si>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</si>
  <si>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</si>
  <si>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</si>
  <si>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</si>
  <si>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</si>
  <si>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</si>
  <si>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</si>
  <si>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</si>
  <si>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</si>
  <si>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</si>
  <si>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</si>
  <si>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</si>
  <si>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</si>
  <si>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</si>
  <si>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</si>
  <si>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</si>
  <si>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</si>
  <si>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</si>
  <si>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</si>
  <si>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</si>
  <si>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</si>
  <si>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</si>
  <si>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</si>
  <si>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</si>
  <si>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</si>
  <si>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</si>
  <si>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</si>
  <si>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</si>
  <si>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</si>
  <si>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</si>
  <si>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</si>
  <si>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</si>
  <si>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</si>
  <si>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</si>
  <si>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</si>
  <si>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</si>
  <si>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</si>
  <si>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</si>
  <si>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</si>
  <si>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</si>
  <si>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</si>
  <si>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</si>
  <si>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</si>
  <si>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</si>
  <si>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</si>
  <si>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</si>
  <si>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</si>
  <si>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</si>
  <si>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</si>
  <si>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</si>
  <si>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</si>
  <si>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</si>
  <si>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</si>
  <si>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</si>
  <si>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</si>
  <si>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</si>
  <si>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</si>
  <si>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</si>
  <si>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</si>
  <si>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</si>
  <si>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</si>
  <si>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</si>
  <si>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</si>
  <si>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</si>
  <si>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</si>
  <si>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</si>
  <si>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</si>
  <si>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</si>
  <si>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</si>
  <si>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</si>
  <si>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</si>
  <si>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</si>
  <si>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</si>
  <si>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</si>
  <si>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</si>
  <si>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</si>
  <si>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</si>
  <si>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</si>
  <si>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</si>
  <si>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</si>
  <si>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</si>
  <si>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</si>
  <si>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</si>
  <si>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</si>
  <si>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</si>
  <si>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</si>
  <si>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</si>
  <si>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</si>
  <si>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</si>
  <si>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</si>
  <si>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</si>
  <si>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</si>
  <si>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</si>
  <si>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</si>
  <si>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</si>
  <si>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</si>
  <si>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</si>
  <si>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</si>
  <si>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</si>
  <si>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</si>
  <si>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</si>
  <si>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</si>
  <si>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</si>
  <si>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</si>
  <si>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</si>
  <si>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</si>
  <si>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</si>
  <si>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</si>
  <si>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</si>
  <si>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</si>
  <si>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</si>
  <si>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</si>
  <si>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</si>
  <si>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</si>
  <si>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</si>
  <si>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</si>
  <si>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</si>
  <si>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</si>
  <si>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</si>
  <si>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</si>
  <si>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</si>
  <si>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</si>
  <si>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</si>
  <si>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</si>
  <si>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</si>
  <si>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</si>
  <si>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</si>
  <si>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</si>
  <si>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</si>
  <si>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</si>
  <si>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</si>
  <si>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</si>
  <si>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</si>
  <si>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</si>
  <si>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</si>
  <si>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</si>
  <si>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</si>
  <si>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</si>
  <si>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</si>
  <si>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</si>
  <si>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</si>
  <si>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</si>
  <si>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</si>
  <si>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</si>
  <si>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</si>
  <si>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</si>
  <si>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</si>
  <si>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</si>
  <si>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</si>
  <si>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</si>
  <si>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</si>
  <si>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</si>
  <si>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</si>
  <si>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</si>
  <si>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</si>
  <si>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</si>
  <si>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</si>
  <si>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</si>
  <si>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</si>
  <si>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</si>
  <si>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</si>
  <si>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</si>
  <si>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</si>
  <si>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</si>
  <si>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</si>
  <si>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</si>
  <si>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</si>
  <si>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</si>
  <si>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</si>
  <si>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</si>
  <si>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</si>
  <si>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</si>
  <si>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</si>
  <si>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</si>
  <si>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</si>
  <si>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</si>
  <si>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</si>
  <si>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</si>
  <si>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</si>
  <si>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</si>
  <si>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</si>
  <si>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</si>
  <si>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</si>
  <si>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</si>
  <si>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</si>
  <si>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</si>
  <si>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</si>
  <si>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</si>
  <si>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</si>
  <si>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</si>
  <si>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</si>
  <si>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</si>
  <si>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</si>
  <si>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</si>
  <si>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</si>
  <si>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</si>
  <si>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</si>
  <si>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</si>
  <si>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</si>
  <si>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</si>
  <si>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</si>
  <si>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</si>
  <si>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</si>
  <si>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</si>
  <si>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</si>
  <si>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</si>
  <si>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</si>
  <si>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</si>
  <si>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</si>
  <si>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</si>
  <si>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</si>
  <si>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</si>
  <si>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</si>
  <si>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</si>
  <si>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</si>
  <si>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</si>
  <si>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</si>
  <si>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</si>
  <si>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</si>
  <si>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</si>
  <si>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</si>
  <si>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</si>
  <si>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</si>
  <si>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</si>
  <si>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</si>
  <si>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</si>
  <si>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</si>
  <si>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</si>
  <si>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</si>
  <si>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</si>
  <si>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</si>
  <si>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</si>
  <si>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</si>
  <si>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</si>
  <si>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</si>
  <si>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</si>
  <si>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</si>
  <si>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</si>
  <si>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</si>
  <si>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</si>
  <si>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</si>
  <si>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</si>
  <si>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</si>
  <si>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</si>
  <si>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</si>
  <si>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</si>
  <si>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</si>
  <si>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</si>
  <si>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</si>
  <si>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</si>
  <si>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</si>
  <si>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</si>
  <si>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</si>
  <si>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</si>
  <si>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</si>
  <si>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</si>
  <si>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</si>
  <si>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</si>
  <si>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</si>
  <si>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</si>
  <si>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</si>
  <si>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</si>
  <si>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</si>
  <si>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</si>
  <si>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</si>
  <si>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</si>
  <si>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</si>
  <si>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</si>
  <si>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</si>
  <si>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</si>
  <si>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</si>
  <si>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</si>
  <si>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</si>
  <si>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</si>
  <si>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</si>
  <si>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</si>
  <si>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</si>
  <si>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</si>
  <si>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</si>
  <si>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</si>
  <si>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</si>
  <si>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</si>
  <si>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</si>
  <si>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</si>
  <si>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</si>
  <si>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</si>
  <si>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</si>
  <si>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</si>
  <si>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</si>
  <si>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</si>
  <si>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</si>
  <si>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</si>
  <si>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</si>
  <si>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</si>
  <si>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</si>
  <si>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</si>
  <si>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</si>
  <si>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</si>
  <si>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</si>
  <si>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</si>
  <si>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</si>
  <si>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</si>
  <si>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</si>
  <si>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</si>
  <si>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</si>
  <si>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</si>
  <si>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</si>
  <si>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</si>
  <si>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</si>
  <si>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</si>
  <si>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</si>
  <si>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</si>
  <si>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</si>
  <si>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</si>
  <si>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</si>
  <si>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</si>
  <si>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</si>
  <si>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</si>
  <si>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</si>
  <si>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</si>
  <si>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</si>
  <si>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</si>
  <si>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</si>
  <si>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</si>
  <si>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</si>
  <si>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</si>
  <si>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</si>
  <si>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</si>
  <si>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</si>
  <si>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</si>
  <si>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</si>
  <si>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</si>
  <si>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</si>
  <si>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</si>
  <si>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</si>
  <si>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</si>
  <si>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</si>
  <si>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</si>
  <si>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</si>
  <si>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</si>
  <si>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</si>
  <si>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</si>
  <si>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</si>
  <si>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</si>
  <si>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</si>
  <si>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</si>
  <si>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</si>
  <si>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</si>
  <si>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</si>
  <si>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</si>
  <si>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</si>
  <si>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</si>
  <si>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</si>
  <si>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</si>
  <si>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</si>
  <si>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</si>
  <si>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</si>
  <si>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</si>
  <si>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</si>
  <si>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</si>
  <si>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</si>
  <si>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</si>
  <si>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</si>
  <si>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</si>
  <si>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</si>
  <si>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</si>
  <si>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</si>
  <si>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</si>
  <si>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</si>
  <si>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</si>
  <si>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</si>
  <si>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</si>
  <si>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</si>
  <si>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</si>
  <si>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</si>
  <si>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</si>
  <si>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</si>
  <si>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</si>
  <si>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</si>
  <si>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</si>
  <si>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</si>
  <si>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</si>
  <si>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</si>
  <si>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</si>
  <si>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</si>
  <si>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</si>
  <si>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</si>
  <si>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</si>
  <si>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</si>
  <si>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</si>
  <si>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</si>
  <si>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</si>
  <si>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</si>
  <si>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</si>
  <si>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</si>
  <si>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</si>
  <si>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</si>
  <si>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</si>
  <si>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</si>
  <si>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</si>
  <si>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</si>
  <si>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</si>
  <si>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</si>
  <si>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</si>
  <si>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</si>
  <si>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</si>
  <si>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</si>
  <si>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</si>
  <si>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</si>
  <si>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</si>
  <si>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</si>
  <si>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</si>
  <si>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</si>
  <si>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</si>
  <si>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</si>
  <si>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</si>
  <si>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</si>
  <si>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</si>
  <si>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</si>
  <si>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</si>
  <si>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</si>
  <si>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</si>
  <si>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</si>
  <si>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</si>
  <si>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</si>
  <si>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</si>
  <si>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</si>
  <si>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</si>
  <si>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</si>
  <si>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</si>
  <si>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</si>
  <si>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</si>
  <si>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</si>
  <si>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</si>
  <si>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</si>
  <si>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</si>
  <si>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</si>
  <si>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</si>
  <si>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</si>
  <si>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</si>
  <si>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</si>
  <si>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</si>
  <si>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</si>
  <si>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</si>
  <si>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</si>
  <si>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</si>
  <si>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</si>
  <si>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</si>
  <si>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</si>
  <si>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</si>
  <si>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</si>
  <si>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</si>
  <si>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</si>
  <si>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</si>
  <si>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</si>
  <si>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</si>
  <si>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</si>
  <si>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</si>
  <si>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</si>
  <si>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</si>
  <si>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</si>
  <si>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</si>
  <si>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</si>
  <si>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</si>
  <si>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</si>
  <si>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</si>
  <si>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</si>
  <si>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</si>
  <si>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</si>
  <si>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</si>
  <si>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</si>
  <si>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</si>
  <si>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</si>
  <si>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</si>
  <si>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</si>
  <si>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</si>
  <si>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</si>
  <si>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</si>
  <si>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</si>
  <si>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</si>
  <si>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</si>
  <si>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</si>
  <si>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</si>
  <si>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</si>
  <si>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</si>
  <si>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</si>
  <si>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</si>
  <si>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</si>
  <si>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</si>
  <si>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</si>
  <si>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</si>
  <si>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</si>
  <si>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</si>
  <si>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</si>
  <si>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</si>
  <si>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</si>
  <si>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</si>
  <si>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</si>
  <si>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</si>
  <si>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</si>
  <si>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</si>
  <si>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</si>
  <si>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</si>
  <si>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</si>
  <si>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</si>
  <si>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</si>
  <si>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</si>
  <si>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</si>
  <si>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</si>
  <si>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</si>
  <si>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</si>
  <si>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</si>
  <si>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</si>
  <si>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</si>
  <si>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</si>
  <si>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</si>
  <si>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</si>
  <si>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</si>
  <si>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</si>
  <si>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</si>
  <si>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</si>
  <si>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</si>
  <si>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</si>
  <si>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</si>
  <si>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</si>
  <si>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</si>
  <si>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</si>
  <si>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</si>
  <si>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</si>
  <si>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</si>
  <si>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</si>
  <si>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</si>
  <si>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</si>
  <si>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</si>
  <si>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</si>
  <si>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</si>
  <si>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</si>
  <si>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</si>
  <si>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</si>
  <si>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</si>
  <si>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</si>
  <si>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</si>
  <si>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</si>
  <si>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</si>
  <si>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</si>
  <si>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</si>
  <si>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</si>
  <si>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</si>
  <si>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</si>
  <si>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</si>
  <si>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</si>
  <si>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</si>
  <si>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</si>
  <si>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</si>
  <si>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</si>
  <si>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</si>
  <si>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</si>
  <si>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</si>
  <si>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</si>
  <si>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</si>
  <si>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</si>
  <si>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</si>
  <si>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</si>
  <si>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</si>
  <si>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</si>
  <si>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</si>
  <si>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</si>
  <si>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</si>
  <si>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</si>
  <si>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</si>
  <si>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</si>
  <si>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</si>
  <si>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</si>
  <si>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</si>
  <si>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</si>
  <si>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</si>
  <si>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</si>
  <si>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</si>
  <si>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</si>
  <si>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</si>
  <si>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</si>
  <si>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</si>
  <si>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</si>
  <si>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</si>
  <si>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</si>
  <si>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</si>
  <si>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</si>
  <si>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</si>
  <si>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</si>
  <si>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</si>
  <si>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</si>
  <si>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</si>
  <si>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</si>
  <si>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</si>
  <si>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</si>
  <si>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</si>
  <si>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</si>
  <si>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</si>
  <si>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</si>
  <si>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</si>
  <si>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</si>
  <si>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</si>
  <si>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</si>
  <si>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</si>
  <si>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</si>
  <si>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</si>
  <si>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</si>
  <si>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</si>
  <si>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</si>
  <si>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</si>
  <si>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</si>
  <si>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</si>
  <si>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</si>
  <si>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</si>
  <si>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</si>
  <si>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</si>
  <si>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</si>
  <si>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</si>
  <si>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</si>
  <si>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</si>
  <si>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</si>
  <si>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</si>
  <si>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</si>
  <si>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</si>
  <si>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</si>
  <si>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</si>
  <si>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</si>
  <si>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</si>
  <si>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</si>
  <si>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</si>
  <si>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</si>
  <si>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</si>
  <si>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</si>
  <si>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</si>
  <si>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</si>
  <si>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</si>
  <si>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</si>
  <si>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</si>
  <si>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</si>
  <si>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</si>
  <si>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</si>
  <si>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</si>
  <si>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</si>
  <si>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</si>
  <si>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</si>
  <si>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</si>
  <si>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</si>
  <si>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</si>
  <si>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</si>
  <si>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</si>
  <si>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</si>
  <si>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</si>
  <si>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</si>
  <si>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</si>
  <si>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</si>
  <si>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</si>
  <si>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</si>
  <si>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</si>
  <si>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</si>
  <si>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</si>
  <si>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</si>
  <si>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</si>
  <si>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</si>
  <si>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</si>
  <si>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</si>
  <si>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</si>
  <si>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</si>
  <si>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</si>
  <si>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</si>
  <si>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</si>
  <si>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</si>
  <si>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</si>
  <si>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</si>
  <si>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</si>
  <si>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</si>
  <si>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</si>
  <si>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</si>
  <si>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</si>
  <si>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</si>
  <si>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</si>
  <si>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</si>
  <si>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</si>
  <si>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</si>
  <si>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</si>
  <si>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</si>
  <si>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</si>
  <si>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</si>
  <si>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</si>
  <si>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</si>
  <si>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</si>
  <si>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</si>
  <si>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</si>
  <si>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</si>
  <si>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</si>
  <si>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</si>
  <si>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</si>
  <si>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</si>
  <si>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</si>
  <si>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</si>
  <si>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</si>
  <si>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</si>
  <si>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</si>
  <si>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</si>
  <si>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</si>
  <si>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</si>
  <si>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</si>
  <si>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</si>
  <si>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</si>
  <si>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</si>
  <si>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</si>
  <si>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</si>
  <si>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</si>
  <si>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</si>
  <si>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</si>
  <si>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</si>
  <si>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</si>
  <si>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</si>
  <si>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</si>
  <si>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</si>
  <si>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</si>
  <si>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</si>
  <si>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</si>
  <si>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</si>
  <si>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</si>
  <si>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</si>
  <si>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</si>
  <si>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</si>
  <si>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</si>
  <si>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</si>
  <si>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</si>
  <si>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</si>
  <si>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</si>
  <si>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</si>
  <si>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</si>
  <si>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</si>
  <si>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</si>
  <si>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</si>
  <si>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</si>
  <si>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</si>
  <si>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</si>
  <si>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</si>
  <si>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</si>
  <si>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</si>
  <si>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</si>
  <si>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</si>
  <si>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</si>
  <si>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</si>
  <si>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</si>
  <si>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</si>
  <si>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</si>
  <si>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</si>
  <si>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</si>
  <si>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</si>
  <si>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</si>
  <si>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</si>
  <si>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</si>
  <si>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</si>
  <si>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</si>
  <si>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</si>
  <si>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</si>
  <si>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</si>
  <si>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</si>
  <si>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</si>
  <si>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</si>
  <si>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</si>
  <si>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</si>
  <si>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</si>
  <si>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</si>
  <si>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</si>
  <si>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</si>
  <si>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</si>
  <si>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</si>
  <si>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</si>
  <si>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</si>
  <si>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</si>
  <si>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</si>
  <si>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</si>
  <si>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</si>
  <si>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</si>
  <si>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</si>
  <si>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</si>
  <si>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</si>
  <si>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</si>
  <si>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</si>
  <si>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</si>
  <si>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</si>
  <si>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</si>
  <si>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</si>
  <si>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</si>
  <si>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</si>
  <si>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</si>
  <si>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</si>
  <si>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</si>
  <si>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</si>
  <si>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</si>
  <si>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</si>
  <si>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</si>
  <si>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</si>
  <si>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</si>
  <si>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</si>
  <si>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</si>
  <si>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</si>
  <si>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</si>
  <si>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</si>
  <si>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</si>
  <si>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</si>
  <si>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</si>
  <si>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</si>
  <si>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</si>
  <si>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</si>
  <si>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</si>
  <si>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</si>
  <si>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</si>
  <si>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</si>
  <si>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</si>
  <si>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</si>
  <si>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</si>
  <si>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</si>
  <si>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</si>
  <si>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</si>
  <si>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</si>
  <si>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</si>
  <si>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</si>
  <si>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</si>
  <si>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</si>
  <si>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</si>
  <si>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</si>
  <si>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</si>
  <si>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</si>
  <si>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</si>
  <si>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</si>
  <si>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</si>
  <si>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</si>
  <si>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</si>
  <si>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</si>
  <si>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</si>
  <si>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</si>
  <si>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</si>
  <si>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</si>
  <si>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</si>
  <si>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</si>
  <si>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</si>
  <si>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</si>
  <si>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</si>
  <si>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</si>
  <si>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</si>
  <si>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</si>
  <si>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</si>
  <si>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</si>
  <si>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</si>
  <si>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</si>
  <si>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</si>
  <si>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</si>
  <si>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</si>
  <si>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</si>
  <si>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</si>
  <si>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</si>
  <si>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</si>
  <si>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</si>
  <si>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</si>
  <si>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</si>
  <si>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</si>
  <si>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</si>
  <si>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</si>
  <si>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</si>
  <si>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</si>
  <si>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</si>
  <si>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</si>
  <si>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</si>
  <si>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</si>
  <si>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</si>
  <si>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</si>
  <si>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</si>
  <si>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</si>
  <si>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</si>
  <si>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</si>
  <si>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</si>
  <si>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</si>
  <si>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</si>
  <si>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</si>
  <si>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</si>
  <si>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</si>
  <si>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</si>
  <si>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</si>
  <si>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</si>
  <si>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</si>
  <si>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</si>
  <si>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</si>
  <si>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</si>
  <si>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</si>
  <si>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</si>
  <si>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</si>
  <si>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</si>
  <si>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</si>
  <si>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</si>
  <si>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</si>
  <si>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</si>
  <si>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</si>
  <si>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</si>
  <si>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</si>
  <si>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</si>
  <si>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</si>
  <si>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</si>
  <si>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</si>
  <si>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</si>
  <si>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</si>
  <si>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</si>
  <si>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</si>
  <si>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</si>
  <si>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</si>
  <si>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</si>
  <si>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</si>
  <si>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</si>
  <si>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</si>
  <si>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</si>
  <si>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</si>
  <si>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</si>
  <si>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</si>
  <si>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</si>
  <si>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</si>
  <si>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</si>
  <si>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</si>
  <si>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</si>
  <si>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</si>
  <si>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</si>
  <si>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</si>
  <si>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</si>
  <si>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</si>
  <si>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</si>
  <si>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</si>
  <si>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</si>
  <si>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</si>
  <si>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</si>
  <si>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</si>
  <si>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</si>
  <si>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</si>
  <si>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</si>
  <si>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</si>
  <si>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</si>
  <si>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</si>
  <si>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</si>
  <si>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</si>
  <si>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</si>
  <si>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</si>
  <si>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</si>
  <si>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</si>
  <si>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</si>
  <si>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</si>
  <si>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</si>
  <si>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</si>
  <si>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</si>
  <si>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</si>
  <si>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</si>
  <si>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</si>
  <si>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</si>
  <si>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</si>
  <si>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</si>
  <si>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</si>
  <si>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</si>
  <si>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</si>
  <si>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</si>
  <si>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</si>
  <si>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</si>
  <si>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</si>
  <si>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</si>
  <si>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</si>
  <si>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</si>
  <si>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</si>
  <si>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</si>
  <si>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</si>
  <si>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</si>
  <si>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</si>
  <si>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</si>
  <si>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</si>
  <si>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</si>
  <si>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</si>
  <si>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</si>
  <si>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</si>
  <si>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</si>
  <si>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</si>
  <si>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</si>
  <si>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</si>
  <si>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</si>
  <si>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</si>
  <si>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</si>
  <si>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</si>
  <si>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</si>
  <si>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</si>
  <si>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</si>
  <si>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</si>
  <si>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</si>
  <si>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</si>
  <si>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</si>
  <si>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</si>
  <si>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</si>
  <si>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</si>
  <si>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</si>
  <si>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</si>
  <si>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</si>
  <si>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</si>
  <si>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</si>
  <si>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</si>
  <si>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</si>
  <si>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</si>
  <si>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</si>
  <si>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</si>
  <si>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</si>
  <si>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</si>
  <si>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</si>
  <si>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</si>
  <si>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</si>
  <si>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</si>
  <si>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</si>
  <si>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</si>
  <si>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</si>
  <si>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</si>
  <si>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</si>
  <si>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</si>
  <si>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</si>
  <si>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</si>
  <si>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</si>
  <si>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</si>
  <si>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</si>
  <si>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</si>
  <si>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</si>
  <si>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</si>
  <si>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</si>
  <si>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</si>
  <si>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</si>
  <si>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</si>
  <si>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</si>
  <si>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</si>
  <si>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</si>
  <si>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</si>
  <si>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</si>
  <si>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</si>
  <si>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</si>
  <si>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</si>
  <si>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</si>
  <si>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</si>
  <si>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</si>
  <si>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</si>
  <si>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</si>
  <si>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</si>
  <si>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</si>
  <si>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</si>
  <si>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</si>
  <si>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</si>
  <si>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</si>
  <si>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</si>
  <si>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</si>
  <si>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</si>
  <si>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</si>
  <si>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</si>
  <si>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</si>
  <si>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</si>
  <si>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</si>
  <si>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</si>
  <si>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</si>
  <si>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</si>
  <si>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</si>
  <si>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</si>
  <si>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</si>
  <si>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</si>
  <si>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</si>
  <si>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</si>
  <si>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</si>
  <si>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</si>
  <si>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</si>
  <si>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</si>
  <si>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</si>
  <si>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</si>
  <si>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</si>
  <si>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</si>
  <si>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</si>
  <si>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</si>
  <si>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</si>
  <si>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</si>
  <si>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</si>
  <si>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</si>
  <si>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</si>
  <si>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</si>
  <si>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</si>
  <si>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</si>
  <si>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</si>
  <si>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</si>
  <si>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</si>
  <si>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</si>
  <si>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</si>
  <si>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</si>
  <si>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</si>
  <si>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</si>
  <si>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</si>
  <si>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</si>
  <si>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</si>
  <si>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</si>
  <si>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</si>
  <si>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</si>
  <si>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</si>
  <si>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</si>
  <si>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</si>
  <si>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</si>
  <si>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</si>
  <si>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</si>
  <si>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</si>
  <si>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</si>
  <si>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</si>
  <si>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</si>
  <si>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</si>
  <si>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</si>
  <si>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</si>
  <si>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</si>
  <si>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</si>
  <si>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</si>
  <si>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</si>
  <si>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</si>
  <si>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</si>
  <si>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</si>
  <si>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</si>
  <si>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</si>
  <si>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</si>
  <si>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</si>
  <si>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</si>
  <si>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</si>
  <si>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</si>
  <si>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</si>
  <si>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</si>
  <si>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</si>
  <si>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</si>
  <si>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</si>
  <si>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</si>
  <si>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</si>
  <si>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</si>
  <si>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</si>
  <si>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</si>
  <si>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</si>
  <si>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</si>
  <si>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</si>
  <si>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</si>
  <si>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</si>
  <si>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</si>
  <si>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</si>
  <si>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</si>
  <si>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</si>
  <si>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</si>
  <si>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</si>
  <si>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</si>
  <si>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</si>
  <si>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</si>
  <si>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</si>
  <si>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</si>
  <si>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</si>
  <si>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</si>
  <si>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</si>
  <si>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</si>
  <si>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</si>
  <si>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</si>
  <si>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</si>
  <si>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</si>
  <si>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</si>
  <si>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</si>
  <si>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</si>
  <si>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</si>
  <si>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</si>
  <si>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</si>
  <si>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</si>
  <si>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</si>
  <si>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</si>
  <si>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</si>
  <si>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</si>
  <si>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</si>
  <si>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</si>
  <si>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</si>
  <si>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</si>
  <si>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</si>
  <si>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</si>
  <si>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</si>
  <si>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</si>
  <si>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</si>
  <si>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</si>
  <si>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</si>
  <si>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</si>
  <si>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</si>
  <si>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</si>
  <si>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</si>
  <si>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</si>
  <si>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</si>
  <si>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</si>
  <si>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</si>
  <si>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</si>
  <si>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</si>
  <si>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</si>
  <si>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</si>
  <si>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</si>
  <si>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</si>
  <si>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</si>
  <si>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</si>
  <si>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</si>
  <si>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</si>
  <si>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</si>
  <si>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</si>
  <si>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</si>
  <si>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</si>
  <si>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</si>
  <si>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</si>
  <si>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</si>
  <si>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</si>
  <si>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</si>
  <si>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</si>
  <si>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</si>
  <si>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</si>
  <si>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</si>
  <si>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</si>
  <si>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</si>
  <si>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</si>
  <si>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</si>
  <si>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</si>
  <si>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</si>
  <si>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</si>
  <si>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</si>
  <si>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</si>
  <si>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</si>
  <si>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</si>
  <si>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</si>
  <si>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</si>
  <si>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</si>
  <si>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</si>
  <si>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</si>
  <si>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</si>
  <si>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</si>
  <si>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</si>
  <si>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</si>
  <si>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</si>
  <si>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</si>
  <si>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</si>
  <si>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</si>
  <si>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</si>
  <si>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</si>
  <si>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</si>
  <si>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</si>
  <si>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</si>
  <si>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</si>
  <si>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</si>
  <si>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</si>
  <si>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</si>
  <si>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</si>
  <si>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</si>
  <si>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</si>
  <si>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</si>
  <si>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</si>
  <si>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</si>
  <si>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</si>
  <si>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</si>
  <si>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</si>
  <si>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</si>
  <si>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</si>
  <si>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</si>
  <si>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</si>
  <si>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</si>
  <si>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</si>
  <si>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</si>
  <si>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</si>
  <si>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</si>
  <si>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</si>
  <si>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</si>
  <si>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</si>
  <si>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</si>
  <si>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</si>
  <si>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</si>
  <si>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</si>
  <si>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</si>
  <si>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</si>
  <si>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</si>
  <si>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</si>
  <si>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</si>
  <si>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</si>
  <si>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</si>
  <si>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</si>
  <si>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</si>
  <si>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</si>
  <si>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</si>
  <si>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</si>
  <si>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</si>
  <si>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</si>
  <si>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</si>
  <si>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</si>
  <si>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</si>
  <si>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</si>
  <si>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</si>
  <si>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</si>
  <si>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</si>
  <si>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</si>
  <si>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</si>
  <si>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</si>
  <si>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</si>
  <si>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</si>
  <si>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</si>
  <si>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</si>
  <si>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</si>
  <si>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</si>
  <si>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</si>
  <si>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</si>
  <si>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</si>
  <si>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</si>
  <si>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</si>
  <si>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</si>
  <si>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</si>
  <si>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</si>
  <si>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</si>
  <si>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</si>
  <si>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</si>
  <si>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</si>
  <si>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</si>
  <si>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</si>
  <si>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</si>
  <si>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</si>
  <si>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</si>
  <si>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</si>
  <si>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</si>
  <si>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</si>
  <si>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</si>
  <si>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</si>
  <si>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</si>
  <si>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</si>
  <si>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</si>
  <si>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</si>
  <si>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</si>
  <si>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</si>
  <si>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</si>
  <si>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</si>
  <si>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</si>
  <si>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</si>
  <si>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</si>
  <si>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</si>
  <si>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</si>
  <si>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</si>
  <si>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</si>
  <si>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</si>
  <si>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</si>
  <si>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</si>
  <si>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</si>
  <si>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</si>
  <si>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</si>
  <si>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</si>
  <si>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</si>
  <si>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</si>
  <si>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</si>
  <si>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</si>
  <si>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</si>
  <si>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</si>
  <si>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</si>
  <si>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</si>
  <si>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</si>
  <si>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</si>
  <si>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</si>
  <si>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</si>
  <si>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</si>
  <si>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</si>
  <si>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</si>
  <si>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</si>
  <si>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</si>
  <si>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</si>
  <si>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</si>
  <si>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</si>
  <si>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</si>
  <si>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</si>
  <si>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</si>
  <si>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</si>
  <si>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</si>
  <si>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</si>
  <si>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</si>
  <si>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</si>
  <si>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</si>
  <si>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</si>
  <si>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</si>
  <si>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</si>
  <si>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</si>
  <si>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</si>
  <si>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</si>
  <si>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</si>
  <si>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</si>
  <si>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</si>
  <si>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</si>
  <si>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</si>
  <si>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</si>
  <si>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</si>
  <si>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</si>
  <si>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</si>
  <si>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</si>
  <si>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</si>
  <si>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</si>
  <si>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</si>
  <si>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</si>
  <si>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</si>
  <si>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</si>
  <si>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</si>
  <si>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</si>
  <si>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</si>
  <si>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</si>
  <si>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</si>
  <si>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</si>
  <si>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</si>
  <si>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</si>
  <si>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</si>
  <si>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</si>
  <si>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</si>
  <si>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</si>
  <si>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</si>
  <si>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</si>
  <si>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</si>
  <si>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</si>
  <si>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</si>
  <si>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</si>
  <si>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</si>
  <si>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</si>
  <si>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</si>
  <si>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</si>
  <si>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</si>
  <si>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</si>
  <si>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</si>
  <si>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</si>
  <si>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</si>
  <si>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</si>
  <si>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</si>
  <si>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</si>
  <si>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</si>
  <si>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</si>
  <si>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</si>
  <si>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</si>
  <si>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</si>
  <si>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</si>
  <si>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</si>
  <si>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</si>
  <si>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</si>
  <si>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</si>
  <si>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</si>
  <si>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</si>
  <si>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</si>
  <si>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</si>
  <si>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</si>
  <si>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</si>
  <si>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</si>
  <si>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</si>
  <si>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</si>
  <si>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</si>
  <si>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</si>
  <si>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</si>
  <si>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</si>
  <si>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</si>
  <si>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</si>
  <si>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</si>
  <si>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</si>
  <si>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</si>
  <si>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</si>
  <si>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</si>
  <si>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</si>
  <si>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</si>
  <si>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</si>
  <si>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</si>
  <si>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</si>
  <si>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</si>
  <si>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</si>
  <si>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</si>
  <si>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</si>
  <si>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</si>
  <si>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</si>
  <si>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</si>
  <si>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</si>
  <si>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</si>
  <si>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</si>
  <si>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</si>
  <si>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</si>
  <si>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</si>
  <si>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</si>
  <si>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</si>
  <si>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</si>
  <si>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</si>
  <si>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</si>
  <si>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</si>
  <si>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</si>
  <si>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</si>
  <si>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</si>
  <si>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</si>
  <si>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</si>
  <si>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</si>
  <si>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</si>
  <si>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</si>
  <si>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</si>
  <si>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</si>
  <si>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</si>
  <si>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</si>
  <si>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</si>
  <si>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</si>
  <si>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</si>
  <si>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</si>
  <si>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</si>
  <si>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</si>
  <si>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</si>
  <si>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</si>
  <si>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</si>
  <si>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</si>
  <si>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</si>
  <si>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</si>
  <si>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</si>
  <si>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</si>
  <si>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</si>
  <si>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</si>
  <si>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</si>
  <si>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</si>
  <si>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</si>
  <si>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</si>
  <si>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</si>
  <si>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</si>
  <si>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</si>
  <si>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</si>
  <si>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</si>
  <si>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</si>
  <si>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</si>
  <si>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</si>
  <si>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</si>
  <si>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</si>
  <si>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</si>
  <si>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</si>
  <si>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</si>
  <si>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</si>
  <si>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</si>
  <si>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</si>
  <si>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</si>
  <si>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</si>
  <si>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</si>
  <si>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</si>
  <si>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</si>
  <si>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</si>
  <si>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</si>
  <si>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</si>
  <si>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</si>
  <si>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</si>
  <si>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</si>
  <si>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</si>
  <si>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</si>
  <si>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</si>
  <si>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</si>
  <si>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</si>
  <si>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</si>
  <si>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</si>
  <si>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</si>
  <si>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</si>
  <si>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</si>
  <si>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</si>
  <si>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</si>
  <si>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</si>
  <si>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</si>
  <si>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</si>
  <si>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</si>
  <si>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</si>
  <si>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</si>
  <si>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</si>
  <si>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</si>
  <si>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</si>
  <si>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</si>
  <si>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</si>
  <si>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</si>
  <si>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</si>
  <si>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</si>
  <si>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</si>
  <si>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</si>
  <si>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</si>
  <si>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</si>
  <si>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</si>
  <si>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</si>
  <si>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</si>
  <si>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</si>
  <si>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</si>
  <si>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</si>
  <si>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</si>
  <si>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</si>
  <si>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</si>
  <si>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</si>
  <si>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</si>
  <si>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</si>
  <si>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</si>
  <si>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</si>
  <si>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</si>
  <si>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</si>
  <si>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</si>
  <si>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</si>
  <si>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</si>
  <si>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</si>
  <si>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</si>
  <si>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</si>
  <si>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</si>
  <si>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</si>
  <si>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</si>
  <si>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</si>
  <si>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</si>
  <si>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</si>
  <si>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</si>
  <si>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</si>
  <si>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</si>
  <si>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</si>
  <si>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</si>
  <si>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</si>
  <si>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</si>
  <si>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</si>
  <si>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</si>
  <si>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</si>
  <si>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</si>
  <si>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</si>
  <si>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</si>
  <si>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</si>
  <si>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</si>
  <si>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</si>
  <si>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</si>
  <si>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</si>
  <si>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</si>
  <si>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</si>
  <si>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</si>
  <si>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</si>
  <si>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</si>
  <si>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</si>
  <si>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</si>
  <si>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</si>
  <si>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</si>
  <si>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</si>
  <si>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</si>
  <si>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</si>
  <si>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</si>
  <si>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</si>
  <si>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</si>
  <si>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</si>
  <si>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</si>
  <si>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</si>
  <si>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</si>
  <si>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</si>
  <si>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</si>
  <si>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</si>
  <si>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</si>
  <si>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</si>
  <si>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</si>
  <si>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</si>
  <si>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</si>
  <si>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</si>
  <si>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</si>
  <si>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</si>
  <si>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</si>
  <si>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</si>
  <si>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</si>
  <si>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</si>
  <si>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</si>
  <si>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</si>
  <si>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</si>
  <si>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</si>
  <si>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</si>
  <si>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</si>
  <si>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</si>
  <si>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</si>
  <si>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</si>
  <si>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</si>
  <si>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</si>
  <si>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</si>
  <si>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</si>
  <si>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</si>
  <si>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</si>
  <si>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</si>
  <si>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</si>
  <si>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</si>
  <si>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</si>
  <si>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</si>
  <si>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</si>
  <si>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</si>
  <si>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</si>
  <si>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</si>
  <si>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</si>
  <si>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</si>
  <si>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</si>
  <si>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</si>
  <si>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</si>
  <si>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</si>
  <si>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</si>
  <si>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</si>
  <si>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</si>
  <si>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</si>
  <si>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</si>
  <si>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</si>
  <si>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</si>
  <si>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</si>
  <si>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</si>
  <si>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</si>
  <si>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</si>
  <si>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</si>
  <si>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</si>
  <si>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</si>
  <si>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</si>
  <si>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</si>
  <si>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</si>
  <si>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</si>
  <si>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</si>
  <si>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</si>
  <si>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</si>
  <si>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</si>
  <si>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</si>
  <si>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</si>
  <si>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</si>
  <si>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</si>
  <si>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</si>
  <si>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</si>
  <si>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</si>
  <si>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</si>
  <si>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</si>
  <si>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</si>
  <si>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</si>
  <si>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</si>
  <si>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</si>
  <si>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</si>
  <si>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</si>
  <si>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</si>
  <si>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</si>
  <si>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</si>
  <si>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</si>
  <si>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</si>
  <si>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</si>
  <si>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</si>
  <si>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</si>
  <si>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</si>
  <si>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</si>
  <si>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</si>
  <si>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</si>
  <si>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</si>
  <si>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</si>
  <si>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</si>
  <si>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</si>
  <si>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</si>
  <si>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</si>
  <si>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</si>
  <si>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</si>
  <si>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</si>
  <si>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</si>
  <si>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</si>
  <si>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</si>
  <si>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</si>
  <si>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</si>
  <si>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</si>
  <si>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</si>
  <si>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</si>
  <si>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</si>
  <si>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</si>
  <si>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</si>
  <si>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</si>
  <si>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</si>
  <si>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</si>
  <si>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</si>
  <si>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</si>
  <si>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</si>
  <si>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</si>
  <si>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</si>
  <si>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</si>
  <si>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</si>
  <si>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</si>
  <si>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</si>
  <si>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</si>
  <si>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</si>
  <si>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</si>
  <si>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</si>
  <si>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</si>
  <si>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</si>
  <si>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</si>
  <si>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</si>
  <si>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</si>
  <si>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</si>
  <si>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</si>
  <si>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</si>
  <si>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</si>
  <si>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</si>
  <si>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</si>
  <si>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</si>
  <si>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</si>
  <si>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</si>
  <si>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</si>
  <si>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</si>
  <si>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</si>
  <si>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</si>
  <si>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</si>
  <si>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</si>
  <si>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</si>
  <si>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</si>
  <si>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</si>
  <si>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</si>
  <si>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</si>
  <si>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</si>
  <si>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</si>
  <si>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</si>
  <si>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</si>
  <si>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</si>
  <si>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</si>
  <si>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</si>
  <si>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</si>
  <si>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</si>
  <si>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</si>
  <si>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</si>
  <si>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</si>
  <si>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</si>
  <si>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</si>
  <si>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</si>
  <si>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</si>
  <si>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</si>
  <si>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</si>
  <si>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</si>
  <si>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</si>
  <si>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</si>
  <si>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</si>
  <si>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</si>
  <si>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</si>
  <si>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</si>
  <si>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</si>
  <si>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</si>
  <si>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</si>
  <si>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</si>
  <si>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</si>
  <si>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</si>
  <si>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</si>
  <si>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</si>
  <si>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</si>
  <si>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</si>
  <si>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</si>
  <si>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</si>
  <si>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</si>
  <si>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</si>
  <si>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</si>
  <si>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</si>
  <si>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</si>
  <si>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</si>
  <si>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</si>
  <si>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</si>
  <si>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</si>
  <si>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</si>
  <si>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</si>
  <si>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</si>
  <si>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</si>
  <si>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</si>
  <si>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</si>
  <si>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</si>
  <si>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</si>
  <si>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</si>
  <si>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</si>
  <si>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</si>
  <si>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</si>
  <si>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</si>
  <si>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</si>
  <si>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</si>
  <si>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</si>
  <si>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</si>
  <si>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</si>
  <si>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</si>
  <si>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</si>
  <si>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</si>
  <si>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</si>
  <si>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</si>
  <si>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</si>
  <si>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</si>
  <si>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</si>
  <si>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</si>
  <si>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</si>
  <si>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</si>
  <si>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</si>
  <si>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</si>
  <si>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</si>
  <si>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</si>
  <si>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</si>
  <si>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</si>
  <si>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</si>
  <si>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</si>
  <si>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</si>
  <si>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</si>
  <si>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</si>
  <si>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</si>
  <si>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</si>
  <si>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</si>
  <si>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</si>
  <si>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</si>
  <si>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</si>
  <si>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</si>
  <si>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</si>
  <si>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</si>
  <si>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</si>
  <si>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</si>
  <si>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</si>
  <si>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</si>
  <si>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</si>
  <si>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</si>
  <si>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</si>
  <si>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</si>
  <si>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</si>
  <si>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</si>
  <si>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</si>
  <si>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</si>
  <si>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</si>
  <si>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</si>
  <si>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</si>
  <si>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</si>
  <si>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</si>
  <si>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</si>
  <si>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</si>
  <si>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</si>
  <si>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</si>
  <si>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</si>
  <si>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</si>
  <si>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</si>
  <si>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</si>
  <si>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</si>
  <si>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</si>
  <si>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</si>
  <si>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</si>
  <si>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</si>
  <si>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</si>
  <si>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</si>
  <si>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</si>
  <si>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</si>
  <si>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</si>
  <si>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</si>
  <si>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</si>
  <si>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</si>
  <si>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</si>
  <si>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</si>
  <si>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</si>
  <si>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</si>
  <si>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</si>
  <si>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</si>
  <si>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</si>
  <si>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</si>
  <si>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</si>
  <si>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</si>
  <si>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</si>
  <si>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</si>
  <si>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</si>
  <si>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</si>
  <si>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</si>
  <si>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</si>
  <si>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</si>
  <si>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</si>
  <si>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</si>
  <si>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</si>
  <si>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</si>
  <si>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</si>
  <si>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</si>
  <si>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</si>
  <si>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</si>
  <si>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</si>
  <si>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</si>
  <si>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</si>
  <si>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</si>
  <si>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</si>
  <si>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</si>
  <si>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</si>
  <si>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</si>
  <si>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</si>
  <si>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</si>
  <si>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</si>
  <si>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</si>
  <si>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</si>
  <si>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</si>
  <si>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</si>
  <si>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</si>
  <si>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</si>
  <si>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</si>
  <si>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</si>
  <si>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</si>
  <si>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</si>
  <si>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</si>
  <si>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</si>
  <si>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</si>
  <si>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</si>
  <si>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</si>
  <si>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</si>
  <si>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</si>
  <si>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</si>
  <si>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</si>
  <si>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</si>
  <si>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</si>
  <si>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</si>
  <si>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</si>
  <si>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</si>
  <si>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</si>
  <si>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</si>
  <si>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</si>
  <si>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</si>
  <si>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</si>
  <si>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</si>
  <si>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</si>
  <si>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</si>
  <si>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</si>
  <si>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</si>
  <si>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</si>
  <si>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</si>
  <si>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</si>
  <si>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</si>
  <si>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</si>
  <si>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</si>
  <si>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</si>
  <si>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</si>
  <si>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</si>
  <si>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</si>
  <si>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</si>
  <si>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</si>
  <si>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</si>
  <si>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</si>
  <si>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</si>
  <si>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</si>
  <si>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</si>
  <si>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</si>
  <si>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</si>
  <si>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</si>
  <si>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</si>
  <si>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</si>
  <si>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</si>
  <si>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</si>
  <si>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</si>
  <si>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</si>
  <si>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</si>
  <si>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</si>
  <si>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</si>
  <si>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</si>
  <si>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</si>
  <si>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</si>
  <si>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</si>
  <si>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</si>
  <si>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</si>
  <si>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</si>
  <si>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</si>
  <si>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</si>
  <si>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</si>
  <si>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</si>
  <si>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</si>
  <si>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</si>
  <si>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</si>
  <si>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</si>
  <si>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</si>
  <si>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</si>
  <si>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</si>
  <si>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</si>
  <si>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</si>
  <si>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</si>
  <si>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</si>
  <si>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</si>
  <si>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</si>
  <si>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</si>
  <si>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</si>
  <si>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</si>
  <si>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</si>
  <si>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</si>
  <si>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</si>
  <si>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</si>
  <si>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</si>
  <si>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</si>
  <si>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</si>
  <si>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</si>
  <si>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</si>
  <si>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</si>
  <si>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</si>
  <si>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</si>
  <si>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</si>
  <si>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</si>
  <si>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</si>
  <si>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</si>
  <si>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</si>
  <si>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</si>
  <si>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</si>
  <si>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</si>
  <si>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</si>
  <si>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</si>
  <si>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</si>
  <si>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</si>
  <si>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</si>
  <si>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</si>
  <si>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</si>
  <si>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</si>
  <si>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</si>
  <si>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</si>
  <si>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</si>
  <si>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</si>
  <si>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</si>
  <si>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</si>
  <si>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</si>
  <si>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</si>
  <si>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</si>
  <si>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</si>
  <si>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</si>
  <si>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</si>
  <si>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</si>
  <si>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</si>
  <si>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</si>
  <si>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</si>
  <si>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</si>
  <si>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</si>
  <si>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</si>
  <si>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</si>
  <si>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</si>
  <si>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</si>
  <si>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</si>
  <si>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</si>
  <si>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</si>
  <si>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</si>
  <si>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</si>
  <si>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</si>
  <si>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</si>
  <si>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</si>
  <si>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</si>
  <si>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</si>
  <si>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</si>
  <si>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</si>
  <si>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</si>
  <si>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</si>
  <si>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</si>
  <si>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</si>
  <si>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</si>
  <si>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</si>
  <si>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</si>
  <si>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</si>
  <si>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</si>
  <si>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</si>
  <si>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</si>
  <si>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</si>
  <si>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</si>
  <si>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</si>
  <si>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</si>
  <si>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</si>
  <si>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</si>
  <si>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</si>
  <si>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</si>
  <si>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</si>
  <si>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</si>
  <si>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</si>
  <si>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</si>
  <si>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</si>
  <si>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</si>
  <si>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</si>
  <si>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</si>
  <si>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</si>
  <si>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</si>
  <si>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</si>
  <si>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</si>
  <si>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</si>
  <si>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</si>
  <si>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</si>
  <si>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</si>
  <si>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</si>
  <si>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</si>
  <si>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</si>
  <si>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</si>
  <si>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</si>
  <si>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</si>
  <si>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</si>
  <si>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</si>
  <si>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</si>
  <si>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</si>
  <si>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</si>
  <si>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</si>
  <si>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</si>
  <si>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</si>
  <si>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</si>
  <si>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</si>
  <si>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</si>
  <si>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</si>
  <si>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</si>
  <si>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</si>
  <si>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</si>
  <si>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</si>
  <si>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</si>
  <si>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</si>
  <si>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</si>
  <si>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</si>
  <si>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</si>
  <si>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</si>
  <si>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</si>
  <si>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</si>
  <si>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</si>
  <si>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</si>
  <si>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</si>
  <si>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</si>
  <si>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</si>
  <si>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</si>
  <si>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</si>
  <si>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</si>
  <si>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</si>
  <si>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</si>
  <si>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</si>
  <si>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</si>
  <si>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</si>
  <si>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</si>
  <si>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</si>
  <si>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</si>
  <si>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</si>
  <si>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</si>
  <si>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</si>
  <si>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</si>
  <si>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</si>
  <si>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</si>
  <si>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</si>
  <si>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</si>
  <si>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</si>
  <si>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</si>
  <si>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</si>
  <si>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</si>
  <si>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</si>
  <si>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</si>
  <si>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</si>
  <si>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</si>
  <si>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</si>
  <si>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</si>
  <si>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</si>
  <si>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</si>
  <si>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</si>
  <si>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</si>
  <si>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</si>
  <si>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</si>
  <si>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</si>
  <si>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</si>
  <si>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</si>
  <si>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</si>
  <si>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</si>
  <si>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</si>
  <si>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</si>
  <si>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</si>
  <si>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</si>
  <si>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</si>
  <si>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</si>
  <si>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</si>
  <si>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</si>
  <si>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</si>
  <si>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</si>
  <si>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</si>
  <si>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</si>
  <si>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</si>
  <si>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</si>
  <si>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</si>
  <si>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</si>
  <si>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</si>
  <si>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</si>
  <si>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</si>
  <si>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</si>
  <si>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</si>
  <si>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</si>
  <si>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</si>
  <si>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</si>
  <si>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</si>
  <si>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</si>
  <si>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</si>
  <si>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</si>
  <si>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</si>
  <si>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</si>
  <si>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</si>
  <si>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</si>
  <si>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</si>
  <si>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</si>
  <si>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</si>
  <si>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</si>
  <si>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</si>
  <si>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</si>
  <si>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</si>
  <si>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</si>
  <si>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</si>
  <si>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</si>
  <si>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</si>
  <si>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</si>
  <si>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</si>
  <si>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</si>
  <si>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</si>
  <si>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</si>
  <si>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</si>
  <si>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</si>
  <si>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</si>
  <si>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</si>
  <si>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</si>
  <si>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</si>
  <si>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</si>
  <si>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</si>
  <si>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</si>
  <si>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</si>
  <si>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</si>
  <si>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</si>
  <si>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</si>
  <si>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</si>
  <si>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</si>
  <si>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</si>
  <si>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</si>
  <si>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</si>
  <si>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</si>
  <si>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</si>
  <si>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</si>
  <si>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</si>
  <si>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</si>
  <si>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</si>
  <si>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</si>
  <si>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</si>
  <si>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</si>
  <si>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</si>
  <si>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</si>
  <si>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</si>
  <si>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</si>
  <si>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</si>
  <si>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</si>
  <si>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</si>
  <si>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</si>
  <si>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</si>
  <si>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</si>
  <si>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</si>
  <si>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</si>
  <si>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</si>
  <si>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</si>
  <si>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</si>
  <si>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</si>
  <si>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</si>
  <si>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</si>
  <si>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</si>
  <si>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</si>
  <si>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</si>
  <si>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</si>
  <si>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</si>
  <si>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</si>
  <si>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</si>
  <si>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</si>
  <si>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</si>
  <si>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</si>
  <si>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</si>
  <si>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</si>
  <si>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</si>
  <si>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</si>
  <si>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</si>
  <si>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</si>
  <si>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</si>
  <si>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</si>
  <si>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</si>
  <si>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</si>
  <si>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</si>
  <si>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</si>
  <si>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</si>
  <si>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</si>
  <si>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</si>
  <si>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</si>
  <si>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</si>
  <si>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</si>
  <si>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</si>
  <si>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</si>
  <si>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</si>
  <si>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</si>
  <si>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</si>
  <si>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</si>
  <si>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</si>
  <si>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</si>
  <si>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</si>
  <si>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</si>
  <si>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</si>
  <si>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</si>
  <si>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</si>
  <si>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</si>
  <si>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</si>
  <si>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</si>
  <si>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</si>
  <si>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</si>
  <si>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</si>
  <si>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</si>
  <si>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</si>
  <si>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</si>
  <si>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</si>
  <si>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</si>
  <si>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</si>
  <si>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</si>
  <si>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</si>
  <si>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</si>
  <si>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</si>
  <si>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</si>
  <si>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</si>
  <si>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</si>
  <si>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</si>
  <si>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</si>
  <si>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</si>
  <si>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</si>
  <si>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</si>
  <si>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</si>
  <si>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</si>
  <si>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</si>
  <si>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</si>
  <si>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</si>
  <si>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</si>
  <si>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</si>
  <si>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</si>
  <si>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</si>
  <si>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</si>
  <si>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</si>
  <si>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</si>
  <si>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</si>
  <si>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</si>
  <si>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</si>
  <si>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</si>
  <si>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</si>
  <si>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</si>
  <si>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</si>
  <si>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</si>
  <si>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</si>
  <si>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</si>
  <si>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</si>
  <si>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</si>
  <si>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</si>
  <si>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</si>
  <si>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</si>
  <si>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</si>
  <si>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</si>
  <si>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</si>
  <si>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</si>
  <si>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</si>
  <si>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</si>
  <si>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</si>
  <si>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</si>
  <si>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</si>
  <si>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</si>
  <si>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</si>
  <si>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</si>
  <si>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</si>
  <si>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</si>
  <si>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</si>
  <si>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</si>
  <si>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</si>
  <si>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</si>
  <si>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</si>
  <si>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</si>
  <si>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</si>
  <si>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</si>
  <si>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</si>
  <si>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</si>
  <si>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</si>
  <si>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</si>
  <si>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</si>
  <si>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</si>
  <si>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</si>
  <si>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</si>
  <si>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</si>
  <si>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</si>
  <si>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</si>
  <si>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</si>
  <si>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</si>
  <si>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</si>
  <si>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</si>
  <si>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</si>
  <si>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</si>
  <si>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</si>
  <si>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</si>
  <si>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</si>
  <si>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</si>
  <si>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</si>
  <si>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</si>
  <si>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</si>
  <si>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</si>
  <si>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</si>
  <si>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</si>
  <si>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</si>
  <si>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</si>
  <si>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</si>
  <si>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</si>
  <si>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</si>
  <si>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</si>
  <si>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</si>
  <si>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</si>
  <si>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</si>
  <si>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</si>
  <si>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</si>
  <si>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</si>
  <si>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</si>
  <si>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</si>
  <si>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</si>
  <si>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</si>
  <si>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</si>
  <si>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</si>
  <si>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</si>
  <si>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</si>
  <si>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</si>
  <si>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</si>
  <si>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</si>
  <si>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</si>
  <si>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</si>
  <si>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</si>
  <si>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</si>
  <si>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</si>
  <si>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</si>
  <si>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</si>
  <si>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</si>
  <si>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</si>
  <si>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</si>
  <si>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</si>
  <si>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</si>
  <si>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</si>
  <si>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</si>
  <si>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</si>
  <si>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</si>
  <si>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</si>
  <si>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</si>
  <si>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</si>
  <si>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</si>
  <si>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</si>
  <si>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</si>
  <si>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</si>
  <si>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</si>
  <si>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</si>
  <si>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</si>
  <si>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</si>
  <si>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</si>
  <si>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</si>
  <si>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</si>
  <si>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</si>
  <si>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</si>
  <si>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</si>
  <si>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</si>
  <si>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</si>
  <si>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</si>
  <si>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</si>
  <si>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</si>
  <si>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</si>
  <si>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</si>
  <si>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</si>
  <si>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</si>
  <si>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</si>
  <si>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</si>
  <si>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</si>
  <si>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</si>
  <si>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</si>
  <si>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</si>
  <si>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</si>
  <si>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</si>
  <si>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</si>
  <si>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</si>
  <si>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</si>
  <si>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</si>
  <si>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</si>
  <si>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</si>
  <si>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</si>
  <si>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</si>
  <si>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</si>
  <si>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</si>
  <si>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</si>
  <si>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</si>
  <si>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</si>
  <si>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</si>
  <si>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</si>
  <si>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</si>
  <si>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</si>
  <si>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</si>
  <si>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</si>
  <si>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</si>
  <si>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</si>
  <si>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</si>
  <si>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</si>
  <si>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</si>
  <si>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</si>
  <si>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</si>
  <si>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</si>
  <si>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</si>
  <si>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</si>
  <si>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</si>
  <si>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</si>
  <si>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</si>
  <si>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</si>
  <si>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</si>
  <si>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</si>
  <si>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</si>
  <si>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</si>
  <si>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</si>
  <si>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</si>
  <si>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</si>
  <si>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</si>
  <si>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</si>
  <si>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</si>
  <si>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</si>
  <si>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</si>
  <si>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</si>
  <si>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</si>
  <si>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</si>
  <si>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</si>
  <si>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</si>
  <si>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</si>
  <si>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</si>
  <si>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</si>
  <si>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</si>
  <si>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</si>
  <si>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</si>
  <si>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</si>
  <si>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</si>
  <si>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</si>
  <si>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</si>
  <si>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</si>
  <si>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</si>
  <si>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</si>
  <si>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</si>
  <si>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</si>
  <si>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</si>
  <si>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</si>
  <si>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</si>
  <si>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</si>
  <si>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</si>
  <si>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</si>
  <si>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</si>
  <si>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</si>
  <si>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</si>
  <si>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</si>
  <si>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</si>
  <si>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</si>
  <si>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</si>
  <si>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</si>
  <si>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</si>
  <si>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</si>
  <si>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</si>
  <si>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</si>
  <si>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</si>
  <si>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</si>
  <si>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</si>
  <si>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</si>
  <si>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</si>
  <si>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</si>
  <si>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</si>
  <si>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</si>
  <si>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</si>
  <si>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</si>
  <si>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</si>
  <si>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</si>
  <si>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</si>
  <si>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</si>
  <si>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</si>
  <si>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</si>
  <si>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</si>
  <si>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</si>
  <si>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</si>
  <si>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</si>
  <si>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</si>
  <si>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</si>
  <si>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</si>
  <si>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</si>
  <si>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</si>
  <si>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</si>
  <si>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</si>
  <si>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</si>
  <si>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</si>
  <si>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</si>
  <si>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</si>
  <si>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</si>
  <si>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</si>
  <si>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</si>
  <si>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</si>
  <si>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</si>
  <si>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</si>
  <si>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</si>
  <si>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</si>
  <si>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</si>
  <si>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</si>
  <si>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</si>
  <si>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</si>
  <si>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</si>
  <si>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</si>
  <si>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</si>
  <si>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</si>
  <si>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</si>
  <si>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</si>
  <si>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</si>
  <si>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</si>
  <si>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</si>
  <si>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</si>
  <si>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</si>
  <si>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</si>
  <si>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</si>
  <si>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</si>
  <si>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</si>
  <si>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</si>
  <si>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</si>
  <si>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</si>
  <si>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</si>
  <si>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</si>
  <si>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</si>
  <si>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</si>
  <si>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</si>
  <si>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</si>
  <si>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</si>
  <si>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</si>
  <si>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</si>
  <si>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</si>
  <si>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</si>
  <si>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</si>
  <si>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</si>
  <si>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</si>
  <si>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</si>
  <si>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</si>
  <si>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</si>
  <si>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</si>
  <si>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</si>
  <si>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</si>
  <si>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</si>
  <si>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</si>
  <si>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</si>
  <si>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</si>
  <si>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</si>
  <si>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</si>
  <si>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</si>
  <si>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</si>
  <si>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</si>
  <si>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</si>
  <si>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</si>
  <si>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</si>
  <si>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</si>
  <si>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</si>
  <si>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</si>
  <si>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</si>
  <si>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</si>
  <si>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</si>
  <si>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</si>
  <si>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</si>
  <si>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</si>
  <si>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</si>
  <si>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</si>
  <si>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</si>
  <si>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</si>
  <si>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</si>
  <si>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</si>
  <si>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</si>
  <si>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</si>
  <si>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</si>
  <si>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</si>
  <si>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</si>
  <si>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</si>
  <si>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</si>
  <si>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</si>
  <si>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</si>
  <si>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</si>
  <si>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</si>
  <si>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</si>
  <si>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</si>
  <si>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</si>
  <si>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</si>
  <si>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</si>
  <si>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</si>
  <si>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</si>
  <si>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</si>
  <si>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</si>
  <si>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</si>
  <si>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</si>
  <si>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</si>
  <si>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</si>
  <si>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</si>
  <si>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</si>
  <si>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</si>
  <si>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</si>
  <si>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</si>
  <si>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</si>
  <si>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</si>
  <si>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</si>
  <si>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</si>
  <si>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</si>
  <si>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</si>
  <si>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</si>
  <si>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</si>
  <si>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</si>
  <si>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</si>
  <si>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</si>
  <si>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</si>
  <si>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</si>
  <si>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</si>
  <si>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</si>
  <si>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</si>
  <si>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</si>
  <si>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</si>
  <si>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</si>
  <si>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</si>
  <si>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</si>
  <si>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</si>
  <si>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</si>
  <si>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</si>
  <si>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</si>
  <si>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</si>
  <si>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</si>
  <si>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</si>
  <si>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</si>
  <si>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</si>
  <si>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</si>
  <si>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</si>
  <si>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</si>
  <si>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</si>
  <si>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</si>
  <si>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</si>
  <si>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</si>
  <si>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</si>
  <si>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</si>
  <si>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</si>
  <si>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</si>
  <si>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</si>
  <si>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</si>
  <si>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</si>
  <si>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</si>
  <si>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</si>
  <si>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</si>
  <si>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</si>
  <si>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</si>
  <si>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</si>
  <si>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</si>
  <si>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</si>
  <si>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</si>
  <si>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</si>
  <si>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</si>
  <si>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</si>
  <si>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</si>
  <si>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</si>
  <si>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</si>
  <si>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</si>
  <si>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</si>
  <si>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</si>
  <si>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</si>
  <si>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</si>
  <si>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</si>
  <si>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</si>
  <si>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</si>
  <si>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</si>
  <si>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</si>
  <si>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</si>
  <si>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</si>
  <si>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</si>
  <si>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</si>
  <si>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</si>
  <si>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</si>
  <si>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</si>
  <si>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</si>
  <si>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</si>
  <si>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</si>
  <si>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</si>
  <si>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</si>
  <si>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</si>
  <si>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</si>
  <si>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</si>
  <si>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</si>
  <si>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</si>
  <si>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</si>
  <si>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</si>
  <si>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</si>
  <si>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</si>
  <si>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</si>
  <si>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</si>
  <si>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</si>
  <si>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</si>
  <si>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</si>
  <si>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</si>
  <si>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</si>
  <si>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</si>
  <si>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</si>
  <si>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</si>
  <si>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</si>
  <si>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</si>
  <si>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</si>
  <si>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</si>
  <si>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</si>
  <si>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</si>
  <si>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</si>
  <si>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</si>
  <si>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</si>
  <si>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</si>
  <si>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</si>
  <si>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</si>
  <si>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</si>
  <si>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</si>
  <si>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</si>
  <si>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</si>
  <si>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</si>
  <si>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</si>
  <si>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</si>
  <si>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</si>
  <si>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</si>
  <si>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</si>
  <si>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</si>
  <si>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</si>
  <si>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</si>
  <si>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</si>
  <si>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</si>
  <si>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</si>
  <si>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</si>
  <si>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</si>
  <si>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</si>
  <si>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</si>
  <si>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</si>
  <si>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</si>
  <si>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</si>
  <si>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</si>
  <si>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</si>
  <si>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</si>
  <si>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</si>
  <si>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</si>
  <si>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</si>
  <si>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</si>
  <si>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</si>
  <si>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</si>
  <si>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</si>
  <si>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</si>
  <si>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</si>
  <si>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</si>
  <si>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</si>
  <si>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</si>
  <si>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</si>
  <si>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</si>
  <si>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</si>
  <si>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</si>
  <si>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</si>
  <si>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</si>
  <si>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</si>
  <si>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</si>
  <si>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</si>
  <si>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</si>
  <si>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</si>
  <si>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</si>
  <si>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</si>
  <si>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</si>
  <si>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</si>
  <si>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</si>
  <si>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</si>
  <si>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</si>
  <si>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</si>
  <si>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</si>
  <si>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</si>
  <si>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</si>
  <si>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</si>
  <si>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</si>
  <si>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</si>
  <si>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</si>
  <si>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</si>
  <si>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</si>
  <si>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</si>
  <si>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</si>
  <si>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</si>
  <si>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</si>
  <si>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</si>
  <si>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</si>
  <si>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</si>
  <si>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</si>
  <si>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</si>
  <si>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</si>
  <si>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</si>
  <si>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</si>
  <si>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</si>
  <si>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</si>
  <si>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</si>
  <si>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</si>
  <si>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</si>
  <si>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</si>
  <si>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</si>
  <si>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</si>
  <si>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</si>
  <si>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</si>
  <si>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</si>
  <si>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</si>
  <si>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</si>
  <si>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</si>
  <si>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</si>
  <si>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</si>
  <si>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</si>
  <si>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</si>
  <si>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</si>
  <si>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</si>
  <si>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</si>
  <si>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</si>
  <si>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</si>
  <si>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</si>
  <si>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</si>
  <si>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</si>
  <si>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</si>
  <si>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</si>
  <si>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</si>
  <si>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</si>
  <si>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</si>
  <si>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</si>
  <si>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</si>
  <si>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</si>
  <si>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</si>
  <si>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</si>
  <si>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</si>
  <si>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</si>
  <si>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</si>
  <si>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</si>
  <si>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</si>
  <si>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</si>
  <si>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</si>
  <si>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</si>
  <si>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</si>
  <si>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</si>
  <si>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</si>
  <si>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</si>
  <si>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</si>
  <si>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</si>
  <si>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</si>
  <si>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</si>
  <si>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</si>
  <si>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</si>
  <si>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</si>
  <si>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</si>
  <si>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</si>
  <si>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</si>
  <si>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</si>
  <si>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</si>
  <si>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</si>
  <si>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</si>
  <si>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</si>
  <si>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</si>
  <si>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</si>
  <si>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</si>
  <si>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</si>
  <si>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</si>
  <si>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</si>
  <si>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</si>
  <si>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</si>
  <si>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</si>
  <si>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</si>
  <si>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</si>
  <si>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</si>
  <si>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</si>
  <si>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</si>
  <si>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</si>
  <si>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</si>
  <si>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</si>
  <si>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</si>
  <si>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</si>
  <si>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</si>
  <si>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</si>
  <si>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</si>
  <si>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</si>
  <si>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</si>
  <si>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</si>
  <si>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</si>
  <si>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</si>
  <si>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</si>
  <si>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</si>
  <si>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</si>
  <si>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</si>
  <si>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</si>
  <si>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</si>
  <si>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</si>
  <si>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</si>
  <si>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</si>
  <si>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</si>
  <si>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</si>
  <si>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</si>
  <si>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</si>
  <si>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</si>
  <si>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</si>
  <si>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</si>
  <si>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</si>
  <si>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</si>
  <si>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</si>
  <si>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</si>
  <si>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</si>
  <si>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</si>
  <si>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</si>
  <si>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</si>
  <si>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</si>
  <si>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</si>
  <si>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</si>
  <si>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</si>
  <si>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</si>
  <si>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</si>
  <si>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</si>
  <si>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</si>
  <si>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</si>
  <si>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</si>
  <si>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</si>
  <si>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</si>
  <si>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</si>
  <si>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</si>
  <si>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</si>
  <si>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</si>
  <si>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</si>
  <si>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</si>
  <si>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</si>
  <si>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</si>
  <si>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</si>
  <si>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</si>
  <si>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</si>
  <si>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</si>
  <si>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</si>
  <si>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</si>
  <si>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</si>
  <si>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</si>
  <si>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</si>
  <si>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</si>
  <si>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</si>
  <si>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</si>
  <si>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</si>
  <si>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</si>
  <si>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</si>
  <si>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</si>
  <si>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</si>
  <si>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</si>
  <si>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</si>
  <si>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</si>
  <si>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</si>
  <si>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</si>
  <si>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</si>
  <si>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</si>
  <si>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</si>
  <si>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</si>
  <si>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</si>
  <si>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</si>
  <si>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</si>
  <si>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</si>
  <si>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</si>
  <si>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</si>
  <si>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</si>
  <si>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</si>
  <si>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</si>
  <si>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</si>
  <si>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</si>
  <si>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</si>
  <si>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</si>
  <si>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</si>
  <si>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</si>
  <si>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</si>
  <si>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</si>
  <si>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</si>
  <si>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</si>
  <si>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</si>
  <si>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</si>
  <si>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</si>
  <si>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</si>
  <si>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</si>
  <si>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</si>
  <si>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</si>
  <si>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</si>
  <si>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</si>
  <si>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</si>
  <si>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</si>
  <si>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</si>
  <si>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</si>
  <si>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</si>
  <si>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</si>
  <si>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</si>
  <si>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</si>
  <si>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</si>
  <si>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</si>
  <si>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</si>
  <si>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</si>
  <si>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</si>
  <si>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</si>
  <si>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</si>
  <si>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</si>
  <si>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</si>
  <si>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</si>
  <si>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</si>
  <si>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</si>
  <si>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</si>
  <si>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</si>
  <si>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</si>
  <si>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</si>
  <si>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</si>
  <si>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</si>
  <si>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</si>
  <si>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</si>
  <si>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</si>
  <si>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</si>
  <si>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</si>
  <si>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</si>
  <si>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</si>
  <si>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</si>
  <si>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</si>
  <si>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</si>
  <si>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</si>
  <si>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</si>
  <si>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</si>
  <si>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</si>
  <si>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</si>
  <si>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</si>
  <si>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</si>
  <si>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</si>
  <si>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</si>
  <si>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</si>
  <si>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</si>
  <si>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</si>
  <si>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</si>
  <si>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</si>
  <si>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</si>
  <si>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</si>
  <si>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</si>
  <si>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</si>
  <si>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</si>
  <si>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</si>
  <si>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</si>
  <si>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</si>
  <si>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</si>
  <si>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</si>
  <si>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</si>
  <si>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</si>
  <si>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</si>
  <si>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</si>
  <si>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</si>
  <si>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</si>
  <si>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</si>
  <si>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</si>
  <si>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</si>
  <si>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</si>
  <si>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</si>
  <si>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</si>
  <si>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</si>
  <si>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</si>
  <si>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</si>
  <si>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</si>
  <si>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</si>
  <si>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</si>
  <si>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</si>
  <si>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</si>
  <si>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</si>
  <si>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</si>
  <si>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</si>
  <si>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</si>
  <si>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</si>
  <si>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</si>
  <si>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</si>
  <si>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</si>
  <si>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</si>
  <si>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</si>
  <si>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</si>
  <si>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</si>
  <si>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</si>
  <si>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</si>
  <si>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</si>
  <si>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</si>
  <si>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</si>
  <si>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</si>
  <si>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</si>
  <si>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</si>
  <si>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</si>
  <si>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</si>
  <si>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</si>
  <si>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</si>
  <si>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</si>
  <si>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</si>
  <si>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</si>
  <si>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</si>
  <si>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</si>
  <si>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</si>
  <si>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</si>
  <si>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</si>
  <si>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</si>
  <si>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</si>
  <si>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</si>
  <si>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</si>
  <si>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</si>
  <si>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</si>
  <si>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</si>
  <si>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</si>
  <si>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</si>
  <si>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</si>
  <si>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</si>
  <si>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</si>
  <si>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</si>
  <si>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</si>
  <si>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</si>
  <si>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</si>
  <si>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</si>
  <si>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</si>
  <si>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</si>
  <si>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</si>
  <si>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</si>
  <si>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</si>
  <si>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</si>
  <si>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</si>
  <si>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</si>
  <si>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</si>
  <si>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</si>
  <si>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</si>
  <si>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</si>
  <si>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</si>
  <si>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</si>
  <si>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</si>
  <si>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</si>
  <si>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</si>
  <si>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</si>
  <si>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</si>
  <si>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</si>
  <si>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</si>
  <si>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</si>
  <si>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</si>
  <si>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</si>
  <si>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</si>
  <si>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</si>
  <si>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</si>
  <si>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</si>
  <si>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</si>
  <si>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</si>
  <si>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</si>
  <si>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</si>
  <si>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</si>
  <si>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</si>
  <si>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</si>
  <si>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</si>
  <si>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</si>
  <si>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</si>
  <si>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</si>
  <si>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</si>
  <si>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</si>
  <si>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</si>
  <si>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</si>
  <si>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</si>
  <si>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</si>
  <si>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</si>
  <si>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</si>
  <si>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</si>
  <si>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</si>
  <si>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</si>
  <si>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</si>
  <si>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</si>
  <si>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</si>
  <si>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</si>
  <si>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</si>
  <si>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</si>
  <si>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</si>
  <si>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</si>
  <si>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</si>
  <si>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</si>
  <si>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</si>
  <si>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</si>
  <si>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</si>
  <si>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</si>
  <si>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</si>
  <si>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</si>
  <si>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</si>
  <si>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</si>
  <si>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</si>
  <si>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</si>
  <si>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</si>
  <si>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</si>
  <si>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</si>
  <si>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</si>
  <si>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</si>
  <si>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</si>
  <si>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</si>
  <si>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</si>
  <si>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</si>
  <si>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</si>
  <si>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</si>
  <si>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</si>
  <si>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</si>
  <si>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</si>
  <si>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</si>
  <si>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</si>
  <si>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</si>
  <si>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</si>
  <si>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</si>
  <si>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</si>
  <si>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</si>
  <si>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</si>
  <si>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</si>
  <si>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</si>
  <si>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</si>
  <si>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</si>
  <si>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</si>
  <si>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</si>
  <si>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</si>
  <si>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</si>
  <si>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</si>
  <si>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</si>
  <si>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</si>
  <si>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</si>
  <si>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</si>
  <si>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</si>
  <si>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</si>
  <si>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</si>
  <si>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</si>
  <si>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</si>
  <si>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</si>
  <si>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</si>
  <si>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</si>
  <si>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</si>
  <si>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</si>
  <si>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</si>
  <si>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</si>
  <si>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</si>
  <si>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</si>
  <si>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</si>
  <si>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</si>
  <si>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</si>
  <si>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</si>
  <si>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</si>
  <si>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</si>
  <si>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</si>
  <si>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</si>
  <si>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</si>
  <si>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</si>
  <si>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</si>
  <si>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</si>
  <si>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</si>
  <si>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</si>
  <si>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</si>
  <si>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</si>
  <si>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</si>
  <si>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</si>
  <si>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</si>
  <si>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</si>
  <si>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</si>
  <si>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</si>
  <si>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</si>
  <si>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</si>
  <si>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</si>
  <si>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</si>
  <si>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</si>
  <si>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</si>
  <si>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</si>
  <si>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</si>
  <si>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</si>
  <si>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</si>
  <si>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</si>
  <si>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</si>
  <si>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</si>
  <si>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</si>
  <si>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</si>
  <si>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</si>
  <si>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</si>
  <si>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</si>
  <si>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</si>
  <si>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</si>
  <si>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</si>
  <si>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</si>
  <si>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</si>
  <si>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</si>
  <si>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</si>
  <si>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</si>
  <si>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</si>
  <si>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</si>
  <si>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</si>
  <si>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</si>
  <si>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</si>
  <si>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</si>
  <si>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</si>
  <si>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</si>
  <si>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</si>
  <si>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</si>
  <si>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</si>
  <si>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</si>
  <si>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</si>
  <si>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</si>
  <si>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</si>
  <si>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</si>
  <si>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</si>
  <si>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</si>
  <si>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</si>
  <si>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</si>
  <si>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</si>
  <si>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</si>
  <si>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</si>
  <si>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</si>
  <si>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</si>
  <si>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</si>
  <si>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</si>
  <si>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</si>
  <si>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</si>
  <si>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</si>
  <si>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</si>
  <si>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</si>
  <si>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</si>
  <si>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</si>
  <si>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</si>
  <si>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</si>
  <si>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</si>
  <si>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</si>
  <si>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</si>
  <si>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</si>
  <si>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</si>
  <si>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</si>
  <si>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</si>
  <si>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</si>
  <si>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</si>
  <si>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</si>
  <si>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</si>
  <si>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</si>
  <si>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</si>
  <si>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</si>
  <si>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</si>
  <si>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</si>
  <si>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</si>
  <si>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</si>
  <si>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</si>
  <si>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</si>
  <si>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</si>
  <si>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</si>
  <si>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</si>
  <si>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</si>
  <si>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</si>
  <si>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</si>
  <si>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</si>
  <si>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</si>
  <si>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</si>
  <si>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</si>
  <si>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</si>
  <si>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</si>
  <si>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</si>
  <si>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</si>
  <si>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</si>
  <si>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</si>
  <si>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</si>
  <si>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</si>
  <si>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</si>
  <si>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</si>
  <si>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</si>
  <si>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</si>
  <si>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</si>
  <si>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</si>
  <si>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</si>
  <si>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</si>
  <si>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</si>
  <si>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</si>
  <si>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</si>
  <si>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</si>
  <si>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</si>
  <si>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</si>
  <si>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</si>
  <si>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</si>
  <si>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</si>
  <si>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</si>
  <si>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</si>
  <si>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</si>
  <si>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</si>
  <si>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</si>
  <si>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</si>
  <si>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</si>
  <si>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</si>
  <si>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</si>
  <si>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</si>
  <si>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</si>
  <si>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</si>
  <si>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</si>
  <si>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</si>
  <si>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</si>
  <si>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</si>
  <si>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</si>
  <si>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</si>
  <si>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</si>
  <si>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</si>
  <si>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</si>
  <si>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</si>
  <si>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</si>
  <si>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</si>
  <si>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</si>
  <si>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</si>
  <si>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</si>
  <si>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</si>
  <si>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</si>
  <si>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</si>
  <si>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</si>
  <si>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</si>
  <si>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</si>
  <si>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</si>
  <si>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</si>
  <si>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</si>
  <si>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</si>
  <si>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</si>
  <si>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</si>
  <si>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</si>
  <si>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</si>
  <si>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</si>
  <si>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</si>
  <si>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</si>
  <si>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</si>
  <si>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</si>
  <si>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</si>
  <si>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</si>
  <si>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</si>
  <si>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</si>
  <si>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</si>
  <si>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</si>
  <si>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</si>
  <si>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</si>
  <si>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</si>
  <si>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</si>
  <si>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</si>
  <si>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</si>
  <si>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</si>
  <si>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</si>
  <si>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</si>
  <si>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</si>
  <si>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</si>
  <si>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</si>
  <si>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</si>
  <si>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</si>
  <si>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</si>
  <si>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</si>
  <si>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</si>
  <si>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</si>
  <si>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</si>
  <si>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</si>
  <si>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</si>
  <si>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</si>
  <si>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</si>
  <si>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</si>
  <si>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</si>
  <si>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</si>
  <si>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</si>
  <si>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</si>
  <si>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</si>
  <si>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</si>
  <si>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</si>
  <si>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</si>
  <si>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</si>
  <si>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</si>
  <si>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</si>
  <si>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</si>
  <si>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</si>
  <si>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</si>
  <si>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</si>
  <si>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</si>
  <si>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</si>
  <si>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</si>
  <si>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</si>
  <si>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</si>
  <si>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</si>
  <si>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</si>
  <si>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</si>
  <si>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</si>
  <si>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</si>
  <si>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</si>
  <si>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</si>
  <si>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</si>
  <si>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</si>
  <si>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</si>
  <si>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</si>
  <si>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</si>
  <si>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</si>
  <si>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</si>
  <si>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</si>
  <si>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</si>
  <si>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</si>
  <si>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</si>
  <si>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</si>
  <si>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</si>
  <si>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</si>
  <si>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</si>
  <si>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</si>
  <si>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</si>
  <si>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</si>
  <si>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</si>
  <si>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</si>
  <si>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</si>
  <si>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</si>
  <si>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</si>
  <si>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</si>
  <si>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</si>
  <si>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</si>
  <si>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</si>
  <si>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</si>
  <si>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</si>
  <si>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</si>
  <si>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</si>
  <si>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</si>
  <si>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</si>
  <si>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</si>
  <si>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</si>
  <si>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</si>
  <si>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</si>
  <si>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</si>
  <si>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</si>
  <si>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</si>
  <si>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</si>
  <si>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</si>
  <si>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</si>
  <si>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</si>
  <si>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</si>
  <si>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</si>
  <si>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</si>
  <si>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</si>
  <si>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</si>
  <si>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</si>
  <si>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</si>
  <si>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</si>
  <si>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</si>
  <si>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</si>
  <si>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</si>
  <si>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</si>
  <si>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</si>
  <si>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</si>
  <si>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</si>
  <si>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</si>
  <si>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</si>
  <si>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</si>
  <si>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</si>
  <si>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</si>
  <si>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</si>
  <si>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</si>
  <si>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</si>
  <si>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</si>
  <si>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</si>
  <si>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</si>
  <si>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</si>
  <si>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</si>
  <si>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</si>
  <si>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</si>
  <si>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</si>
  <si>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</si>
  <si>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</si>
  <si>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</si>
  <si>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</si>
  <si>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</si>
  <si>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</si>
  <si>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</si>
  <si>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</si>
  <si>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</si>
  <si>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</si>
  <si>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</si>
  <si>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</si>
  <si>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</si>
  <si>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</si>
  <si>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</si>
  <si>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</si>
  <si>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</si>
  <si>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</si>
  <si>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</si>
  <si>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</si>
  <si>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</si>
  <si>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</si>
  <si>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</si>
  <si>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</si>
  <si>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</si>
  <si>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</si>
  <si>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</si>
  <si>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</si>
  <si>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</si>
  <si>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</si>
  <si>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</si>
  <si>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</si>
  <si>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</si>
  <si>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</si>
  <si>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</si>
  <si>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</si>
  <si>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</si>
  <si>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</si>
  <si>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</si>
  <si>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</si>
  <si>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</si>
  <si>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</si>
  <si>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</si>
  <si>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</si>
  <si>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</si>
  <si>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</si>
  <si>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</si>
  <si>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</si>
  <si>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</si>
  <si>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</si>
  <si>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</si>
  <si>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</si>
  <si>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</si>
  <si>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</si>
  <si>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</si>
  <si>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</si>
  <si>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</si>
  <si>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</si>
  <si>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</si>
  <si>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</si>
  <si>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</si>
  <si>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</si>
  <si>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</si>
  <si>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</si>
  <si>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</si>
  <si>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</si>
  <si>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</si>
  <si>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</si>
  <si>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</si>
  <si>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</si>
  <si>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</si>
  <si>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</si>
  <si>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</si>
  <si>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</si>
  <si>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</si>
  <si>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</si>
  <si>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</si>
  <si>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</si>
  <si>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</si>
  <si>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</si>
  <si>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</si>
  <si>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</si>
  <si>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</si>
  <si>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</si>
  <si>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</si>
  <si>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</si>
  <si>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</si>
  <si>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</si>
  <si>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</si>
  <si>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</si>
  <si>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</si>
  <si>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</si>
  <si>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</si>
  <si>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</si>
  <si>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</si>
  <si>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</si>
  <si>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</si>
  <si>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</si>
  <si>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</si>
  <si>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</si>
  <si>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</si>
  <si>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</si>
  <si>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</si>
  <si>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</si>
  <si>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</si>
  <si>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</si>
  <si>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</si>
  <si>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</si>
  <si>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</si>
  <si>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</si>
  <si>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</si>
  <si>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</si>
  <si>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</si>
  <si>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</si>
  <si>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</si>
  <si>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</si>
  <si>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</si>
  <si>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</si>
  <si>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</si>
  <si>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</si>
  <si>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</si>
  <si>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</si>
  <si>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</si>
  <si>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</si>
  <si>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</si>
  <si>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</si>
  <si>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</si>
  <si>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</si>
  <si>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</si>
  <si>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</si>
  <si>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</si>
  <si>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</si>
  <si>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</si>
  <si>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</si>
  <si>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</si>
  <si>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</si>
  <si>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</si>
  <si>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</si>
  <si>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</si>
  <si>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</si>
  <si>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</si>
  <si>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</si>
  <si>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</si>
  <si>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</si>
  <si>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</si>
  <si>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</si>
  <si>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</si>
  <si>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</si>
  <si>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</si>
  <si>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</si>
  <si>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</si>
  <si>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</si>
  <si>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</si>
  <si>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</si>
  <si>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</si>
  <si>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</si>
  <si>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</si>
  <si>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</si>
  <si>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</si>
  <si>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</si>
  <si>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</si>
  <si>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</si>
  <si>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</si>
  <si>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</si>
  <si>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</si>
  <si>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</si>
  <si>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</si>
  <si>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</si>
  <si>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</si>
  <si>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</si>
  <si>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</si>
  <si>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</si>
  <si>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</si>
  <si>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</si>
  <si>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</si>
  <si>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</si>
  <si>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</si>
  <si>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</si>
  <si>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</si>
  <si>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</si>
  <si>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</si>
  <si>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</si>
  <si>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</si>
  <si>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</si>
  <si>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</si>
  <si>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</si>
  <si>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</si>
  <si>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</si>
  <si>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</si>
  <si>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</si>
  <si>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</si>
  <si>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</si>
  <si>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</si>
  <si>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</si>
  <si>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</si>
  <si>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</si>
  <si>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</si>
  <si>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</si>
  <si>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</si>
  <si>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</si>
  <si>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</si>
  <si>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</si>
  <si>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</si>
  <si>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</si>
  <si>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</si>
  <si>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</si>
  <si>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</si>
  <si>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</si>
  <si>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</si>
  <si>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</si>
  <si>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</si>
  <si>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</si>
  <si>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</si>
  <si>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</si>
  <si>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</si>
  <si>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</si>
  <si>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</si>
  <si>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</si>
  <si>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</si>
  <si>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</si>
  <si>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</si>
  <si>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</si>
  <si>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</si>
  <si>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</si>
  <si>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</si>
  <si>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</si>
  <si>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</si>
  <si>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</si>
  <si>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</si>
  <si>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</si>
  <si>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</si>
  <si>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</si>
  <si>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</si>
  <si>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</si>
  <si>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</si>
  <si>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</si>
  <si>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</si>
  <si>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</si>
  <si>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</si>
  <si>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</si>
  <si>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</si>
  <si>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</si>
  <si>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</si>
  <si>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</si>
  <si>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</si>
  <si>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</si>
  <si>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</si>
  <si>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</si>
  <si>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</si>
  <si>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</si>
  <si>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</si>
  <si>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</si>
  <si>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</si>
  <si>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</si>
  <si>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</si>
  <si>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</si>
  <si>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</si>
  <si>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</si>
  <si>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</si>
  <si>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</si>
  <si>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</si>
  <si>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</si>
  <si>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</si>
  <si>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</si>
  <si>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</si>
  <si>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</si>
  <si>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</si>
  <si>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</si>
  <si>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</si>
  <si>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</si>
  <si>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</si>
  <si>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</si>
  <si>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</si>
  <si>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</si>
  <si>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</si>
  <si>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</si>
  <si>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</si>
  <si>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</si>
  <si>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</si>
  <si>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</si>
  <si>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</si>
  <si>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</si>
  <si>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</si>
  <si>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</si>
  <si>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</si>
  <si>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</si>
  <si>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</si>
  <si>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</si>
  <si>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</si>
  <si>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</si>
  <si>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</si>
  <si>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</si>
  <si>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</si>
  <si>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</si>
  <si>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</si>
  <si>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</si>
  <si>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</si>
  <si>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</si>
  <si>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</si>
  <si>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</si>
  <si>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</si>
  <si>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</si>
  <si>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</si>
  <si>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</si>
  <si>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</si>
  <si>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</si>
  <si>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</si>
  <si>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</si>
  <si>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</si>
  <si>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</si>
  <si>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</si>
  <si>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</si>
  <si>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</si>
  <si>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</si>
  <si>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</si>
  <si>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</si>
  <si>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</si>
  <si>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</si>
  <si>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</si>
  <si>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</si>
  <si>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</si>
  <si>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</si>
  <si>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</si>
  <si>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</si>
  <si>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</si>
  <si>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</si>
  <si>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</si>
  <si>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</si>
  <si>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</si>
  <si>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</si>
  <si>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</si>
  <si>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</si>
  <si>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</si>
  <si>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</si>
  <si>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</si>
  <si>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</si>
  <si>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</si>
  <si>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</si>
  <si>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</si>
  <si>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</si>
  <si>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</si>
  <si>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</si>
  <si>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</si>
  <si>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</si>
  <si>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</si>
  <si>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</si>
  <si>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</si>
  <si>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</si>
  <si>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</si>
  <si>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</si>
  <si>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</si>
  <si>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</si>
  <si>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</si>
  <si>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</si>
  <si>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</si>
  <si>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</si>
  <si>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</si>
  <si>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</si>
  <si>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</si>
  <si>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</si>
  <si>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</si>
  <si>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</si>
  <si>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</si>
  <si>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</si>
  <si>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</si>
  <si>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</si>
  <si>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</si>
  <si>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</si>
  <si>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</si>
  <si>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</si>
  <si>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</si>
  <si>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</si>
  <si>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</si>
  <si>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</si>
  <si>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</si>
  <si>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</si>
  <si>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</si>
  <si>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</si>
  <si>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</si>
  <si>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</si>
  <si>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</si>
  <si>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</si>
  <si>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</si>
  <si>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</si>
  <si>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</si>
  <si>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</si>
  <si>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</si>
  <si>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</si>
  <si>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</si>
  <si>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</si>
  <si>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</si>
  <si>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</si>
  <si>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</si>
  <si>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</si>
  <si>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</si>
  <si>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</si>
  <si>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</si>
  <si>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</si>
  <si>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</si>
  <si>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</si>
  <si>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</si>
  <si>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</si>
  <si>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</si>
  <si>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</si>
  <si>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</si>
  <si>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</si>
  <si>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</si>
  <si>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</si>
  <si>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</si>
  <si>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</si>
  <si>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</si>
  <si>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</si>
  <si>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</si>
  <si>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</si>
  <si>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</si>
  <si>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</si>
  <si>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</si>
  <si>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</si>
  <si>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</si>
  <si>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</si>
  <si>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</si>
  <si>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</si>
  <si>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</si>
  <si>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</si>
  <si>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</si>
  <si>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</si>
  <si>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</si>
  <si>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</si>
  <si>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</si>
  <si>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</si>
  <si>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</si>
  <si>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</si>
  <si>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</si>
  <si>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</si>
  <si>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</si>
  <si>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</si>
  <si>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</si>
  <si>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</si>
  <si>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</si>
  <si>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</si>
  <si>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</si>
  <si>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</si>
  <si>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</si>
  <si>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</si>
  <si>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</si>
  <si>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</si>
  <si>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</si>
  <si>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</si>
  <si>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</si>
  <si>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</si>
  <si>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</si>
  <si>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</si>
  <si>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</si>
  <si>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</si>
  <si>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</si>
  <si>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</si>
  <si>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</si>
  <si>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</si>
  <si>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</si>
  <si>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</si>
  <si>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</si>
  <si>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</si>
  <si>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</si>
  <si>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</si>
  <si>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</si>
  <si>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</si>
  <si>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</si>
  <si>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</si>
  <si>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</si>
  <si>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</si>
  <si>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</si>
  <si>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</si>
  <si>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</si>
  <si>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</si>
  <si>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</si>
  <si>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</si>
  <si>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</si>
  <si>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</si>
  <si>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</si>
  <si>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</si>
  <si>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</si>
  <si>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</si>
  <si>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</si>
  <si>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</si>
  <si>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</si>
  <si>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</si>
  <si>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</si>
  <si>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</si>
  <si>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</si>
  <si>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</si>
  <si>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</si>
  <si>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</si>
  <si>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</si>
  <si>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</si>
  <si>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</si>
  <si>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</si>
  <si>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</si>
  <si>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</si>
  <si>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</si>
  <si>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</si>
  <si>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</si>
  <si>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</si>
  <si>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</si>
  <si>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</si>
  <si>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</si>
  <si>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</si>
  <si>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</si>
  <si>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</si>
  <si>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</si>
  <si>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</si>
  <si>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</si>
  <si>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</si>
  <si>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</si>
  <si>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</si>
  <si>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</si>
  <si>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</si>
  <si>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</si>
  <si>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</si>
  <si>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</si>
  <si>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</si>
  <si>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</si>
  <si>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</si>
  <si>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</si>
  <si>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</si>
  <si>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</si>
  <si>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</si>
  <si>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</si>
  <si>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</si>
  <si>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</si>
  <si>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</si>
  <si>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</si>
  <si>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</si>
  <si>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</si>
  <si>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</si>
  <si>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</si>
  <si>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</si>
  <si>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</si>
  <si>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</si>
  <si>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</si>
  <si>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</si>
  <si>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</si>
  <si>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</si>
  <si>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</si>
  <si>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</si>
  <si>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</si>
  <si>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</si>
  <si>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</si>
  <si>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</si>
  <si>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</si>
  <si>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</si>
  <si>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</si>
  <si>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</si>
  <si>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</si>
  <si>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</si>
  <si>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</si>
  <si>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</si>
  <si>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</si>
  <si>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</si>
  <si>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</si>
  <si>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</si>
  <si>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</si>
  <si>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</si>
  <si>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</si>
  <si>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</si>
  <si>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</si>
  <si>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</si>
  <si>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</si>
  <si>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</si>
  <si>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</si>
  <si>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</si>
  <si>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</si>
  <si>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</si>
  <si>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</si>
  <si>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</si>
  <si>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</si>
  <si>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</si>
  <si>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</si>
  <si>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</si>
  <si>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</si>
  <si>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</si>
  <si>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</si>
  <si>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</si>
  <si>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</si>
  <si>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</si>
  <si>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</si>
  <si>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</si>
  <si>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</si>
  <si>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</si>
  <si>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</si>
  <si>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</si>
  <si>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</si>
  <si>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</si>
  <si>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</si>
  <si>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</si>
  <si>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</si>
  <si>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</si>
  <si>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</si>
  <si>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</si>
  <si>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</si>
  <si>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</si>
  <si>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</si>
  <si>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</si>
  <si>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</si>
  <si>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</si>
  <si>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</si>
  <si>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</si>
  <si>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</si>
  <si>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</si>
  <si>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</si>
  <si>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</si>
  <si>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</si>
  <si>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</si>
  <si>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</si>
  <si>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</si>
  <si>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</si>
  <si>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</si>
  <si>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</si>
  <si>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</si>
  <si>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</si>
  <si>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</si>
  <si>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</si>
  <si>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</si>
  <si>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</si>
  <si>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</si>
  <si>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</si>
  <si>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</si>
  <si>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</si>
  <si>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</si>
  <si>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</si>
  <si>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</si>
  <si>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</si>
  <si>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</si>
  <si>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</si>
  <si>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</si>
  <si>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</si>
  <si>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</si>
  <si>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</si>
  <si>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</si>
  <si>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</si>
  <si>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</si>
  <si>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</si>
  <si>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</si>
  <si>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</si>
  <si>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</si>
  <si>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</si>
  <si>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</si>
  <si>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</si>
  <si>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</si>
  <si>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</si>
  <si>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</si>
  <si>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</si>
  <si>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</si>
  <si>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</si>
  <si>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</si>
  <si>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</si>
  <si>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</si>
  <si>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</si>
  <si>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</si>
  <si>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</si>
  <si>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</si>
  <si>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</si>
  <si>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</si>
  <si>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</si>
  <si>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</si>
  <si>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</si>
  <si>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</si>
  <si>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</si>
  <si>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</si>
  <si>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</si>
  <si>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</si>
  <si>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</si>
  <si>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</si>
  <si>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</si>
  <si>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</si>
  <si>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</si>
  <si>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</si>
  <si>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</si>
  <si>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</si>
  <si>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</si>
  <si>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</si>
  <si>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</si>
  <si>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</si>
  <si>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</si>
  <si>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</si>
  <si>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</si>
  <si>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</si>
  <si>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</si>
  <si>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</si>
  <si>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</si>
  <si>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</si>
  <si>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</si>
  <si>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</si>
  <si>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</si>
  <si>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</si>
  <si>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</si>
  <si>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</si>
  <si>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</si>
  <si>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</si>
  <si>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</si>
  <si>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</si>
  <si>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</si>
  <si>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</si>
  <si>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</si>
  <si>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</si>
  <si>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</si>
  <si>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</si>
  <si>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</si>
  <si>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</si>
  <si>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</si>
  <si>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</si>
  <si>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</si>
  <si>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</si>
  <si>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</si>
  <si>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</si>
  <si>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</si>
  <si>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</si>
  <si>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</si>
  <si>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</si>
  <si>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</si>
  <si>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</si>
  <si>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</si>
  <si>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</si>
  <si>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</si>
  <si>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</si>
  <si>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</si>
  <si>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</si>
  <si>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</si>
  <si>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</si>
  <si>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</si>
  <si>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</si>
  <si>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</si>
  <si>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</si>
  <si>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</si>
  <si>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</si>
  <si>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</si>
  <si>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</si>
  <si>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</si>
  <si>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</si>
  <si>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</si>
  <si>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</si>
  <si>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</si>
  <si>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</si>
  <si>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</si>
  <si>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</si>
  <si>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</si>
  <si>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</si>
  <si>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</si>
  <si>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</si>
  <si>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</si>
  <si>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</si>
  <si>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</si>
  <si>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</si>
  <si>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</si>
  <si>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</si>
  <si>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</si>
  <si>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</si>
  <si>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</si>
  <si>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</si>
  <si>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</si>
  <si>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</si>
  <si>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</si>
  <si>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</si>
  <si>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</si>
  <si>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</si>
  <si>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</si>
  <si>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</si>
  <si>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</si>
  <si>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</si>
  <si>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</si>
  <si>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</si>
  <si>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</si>
  <si>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</si>
  <si>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</si>
  <si>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</si>
  <si>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</si>
  <si>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</si>
  <si>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</si>
  <si>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</si>
  <si>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</si>
  <si>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</si>
  <si>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</si>
  <si>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</si>
  <si>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</si>
  <si>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</si>
  <si>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</si>
  <si>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</si>
  <si>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</si>
  <si>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</si>
  <si>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</si>
  <si>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</si>
  <si>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</si>
  <si>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</si>
  <si>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</si>
  <si>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</si>
  <si>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</si>
  <si>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</si>
  <si>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</si>
  <si>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</si>
  <si>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</si>
  <si>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</si>
  <si>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</si>
  <si>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</si>
  <si>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</si>
  <si>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</si>
  <si>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</si>
  <si>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</si>
  <si>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</si>
  <si>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</si>
  <si>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</si>
  <si>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</si>
  <si>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</si>
  <si>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</si>
  <si>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</si>
  <si>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</si>
  <si>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</si>
  <si>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</si>
  <si>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</si>
  <si>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</si>
  <si>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</si>
  <si>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</si>
  <si>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</si>
  <si>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</si>
  <si>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</si>
  <si>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</si>
  <si>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</si>
  <si>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</si>
  <si>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</si>
  <si>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</si>
  <si>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</si>
  <si>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</si>
  <si>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</si>
  <si>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</si>
  <si>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</si>
  <si>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</si>
  <si>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</si>
  <si>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</si>
  <si>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</si>
  <si>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</si>
  <si>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</si>
  <si>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</si>
  <si>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</si>
  <si>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</si>
  <si>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</si>
  <si>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</si>
  <si>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</si>
  <si>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</si>
  <si>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</si>
  <si>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</si>
  <si>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</si>
  <si>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</si>
  <si>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</si>
  <si>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</si>
  <si>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</si>
  <si>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</si>
  <si>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</si>
  <si>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</si>
  <si>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</si>
  <si>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</si>
  <si>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</si>
  <si>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</si>
  <si>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</si>
  <si>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</si>
  <si>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</si>
  <si>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</si>
  <si>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</si>
  <si>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</si>
  <si>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</si>
  <si>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</si>
  <si>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</si>
  <si>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</si>
  <si>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</si>
  <si>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</si>
  <si>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</si>
  <si>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</si>
  <si>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</si>
  <si>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</si>
  <si>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</si>
  <si>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</si>
  <si>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</si>
  <si>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</si>
  <si>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</si>
  <si>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</si>
  <si>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</si>
  <si>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</si>
  <si>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</si>
  <si>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</si>
  <si>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</si>
  <si>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</si>
  <si>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</si>
  <si>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</si>
  <si>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</si>
  <si>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</si>
  <si>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</si>
  <si>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</si>
  <si>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</si>
  <si>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</si>
  <si>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</si>
  <si>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</si>
  <si>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</si>
  <si>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</si>
  <si>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</si>
  <si>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</si>
  <si>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</si>
  <si>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</si>
  <si>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</si>
  <si>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</si>
  <si>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</si>
  <si>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</si>
  <si>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</si>
  <si>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</si>
  <si>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</si>
  <si>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</si>
  <si>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</si>
  <si>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</si>
  <si>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</si>
  <si>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</si>
  <si>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</si>
  <si>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</si>
  <si>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</si>
  <si>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</si>
  <si>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</si>
  <si>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</si>
  <si>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</si>
  <si>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</si>
  <si>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</si>
  <si>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</si>
  <si>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</si>
  <si>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</si>
  <si>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</si>
  <si>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</si>
  <si>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</si>
  <si>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</si>
  <si>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</si>
  <si>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</si>
  <si>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</si>
  <si>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</si>
  <si>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</si>
  <si>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</si>
  <si>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</si>
  <si>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</si>
  <si>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</si>
  <si>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</si>
  <si>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</si>
  <si>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</si>
  <si>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</si>
  <si>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</si>
  <si>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</si>
  <si>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</si>
  <si>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</si>
  <si>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</si>
  <si>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</si>
  <si>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</si>
  <si>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</si>
  <si>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</si>
  <si>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</si>
  <si>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</si>
  <si>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</si>
  <si>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</si>
  <si>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</si>
  <si>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</si>
  <si>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</si>
  <si>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</si>
  <si>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</si>
  <si>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</si>
  <si>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</si>
  <si>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</si>
  <si>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</si>
  <si>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</si>
  <si>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</si>
  <si>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</si>
  <si>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</si>
  <si>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</si>
  <si>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</si>
  <si>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</si>
  <si>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</si>
  <si>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</si>
  <si>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</si>
  <si>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</si>
  <si>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</si>
  <si>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</si>
  <si>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</si>
  <si>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</si>
  <si>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</si>
  <si>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</si>
  <si>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</si>
  <si>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</si>
  <si>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</si>
  <si>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</si>
  <si>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</si>
  <si>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</si>
  <si>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</si>
  <si>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</si>
  <si>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</si>
  <si>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</si>
  <si>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</si>
  <si>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</si>
  <si>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</si>
  <si>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</si>
  <si>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</si>
  <si>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</si>
  <si>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</si>
  <si>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</si>
  <si>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</si>
  <si>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</si>
  <si>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</si>
  <si>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</si>
  <si>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</si>
  <si>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</si>
  <si>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</si>
  <si>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</si>
  <si>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</si>
  <si>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</si>
  <si>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</si>
  <si>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</si>
  <si>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</si>
  <si>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</si>
  <si>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</si>
  <si>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</si>
  <si>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</si>
  <si>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</si>
  <si>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</si>
  <si>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</si>
  <si>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</si>
  <si>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</si>
  <si>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</si>
  <si>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</si>
  <si>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</si>
  <si>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</si>
  <si>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</si>
  <si>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</si>
  <si>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</si>
  <si>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</si>
  <si>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</si>
  <si>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</si>
  <si>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</si>
  <si>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</si>
  <si>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</si>
  <si>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</si>
  <si>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</si>
  <si>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</si>
  <si>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</si>
  <si>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</si>
  <si>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</si>
  <si>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</si>
  <si>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</si>
  <si>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</si>
  <si>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</si>
  <si>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</si>
  <si>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</si>
  <si>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</si>
  <si>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</si>
  <si>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</si>
  <si>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</si>
  <si>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</si>
  <si>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</si>
  <si>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</si>
  <si>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</si>
  <si>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</si>
  <si>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</si>
  <si>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</si>
  <si>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</si>
  <si>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</si>
  <si>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</si>
  <si>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</si>
  <si>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</si>
  <si>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</si>
  <si>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</si>
  <si>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</si>
  <si>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</si>
  <si>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</si>
  <si>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</si>
  <si>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</si>
  <si>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</si>
  <si>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</si>
  <si>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</si>
  <si>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</si>
  <si>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</si>
  <si>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</si>
  <si>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</si>
  <si>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</si>
  <si>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</si>
  <si>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</si>
  <si>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</si>
  <si>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</si>
  <si>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</si>
  <si>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</si>
  <si>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</si>
  <si>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</si>
  <si>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</si>
  <si>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</si>
  <si>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</si>
  <si>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</si>
  <si>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</si>
  <si>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</si>
  <si>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</si>
  <si>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</si>
  <si>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</si>
  <si>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</si>
  <si>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</si>
  <si>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</si>
  <si>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</si>
  <si>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</si>
  <si>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</si>
  <si>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</si>
  <si>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</si>
  <si>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</si>
  <si>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</si>
  <si>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</si>
  <si>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</si>
  <si>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</si>
  <si>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</si>
  <si>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</si>
  <si>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</si>
  <si>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</si>
  <si>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</si>
  <si>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</si>
  <si>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</si>
  <si>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</si>
  <si>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</si>
  <si>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</si>
  <si>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</si>
  <si>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</si>
  <si>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</si>
  <si>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</si>
  <si>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</si>
  <si>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</si>
  <si>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</si>
  <si>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</si>
  <si>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</si>
  <si>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</si>
  <si>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</si>
  <si>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</si>
  <si>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</si>
  <si>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</si>
  <si>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</si>
  <si>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</si>
  <si>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</si>
  <si>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</si>
  <si>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</si>
  <si>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</si>
  <si>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</si>
  <si>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</si>
  <si>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</si>
  <si>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</si>
  <si>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</si>
  <si>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</si>
  <si>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</si>
  <si>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</si>
  <si>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</si>
  <si>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</si>
  <si>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</si>
  <si>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</si>
  <si>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</si>
  <si>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</si>
  <si>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</si>
  <si>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</si>
  <si>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</si>
  <si>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</si>
  <si>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</si>
  <si>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</si>
  <si>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</si>
  <si>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</si>
  <si>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</si>
  <si>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</si>
  <si>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</si>
  <si>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</si>
  <si>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</si>
  <si>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</si>
  <si>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</si>
  <si>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</si>
  <si>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</si>
  <si>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</si>
  <si>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</si>
  <si>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</si>
  <si>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</si>
  <si>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</si>
  <si>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</si>
  <si>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</si>
  <si>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</si>
  <si>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</si>
  <si>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</si>
  <si>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</si>
  <si>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</si>
  <si>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</si>
  <si>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</si>
  <si>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</si>
  <si>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</si>
  <si>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</si>
  <si>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</si>
  <si>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</si>
  <si>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</si>
  <si>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</si>
  <si>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</si>
  <si>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</si>
  <si>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</si>
  <si>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</si>
  <si>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</si>
  <si>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</si>
  <si>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</si>
  <si>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</si>
  <si>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</si>
  <si>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</si>
  <si>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</si>
  <si>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</si>
  <si>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</si>
  <si>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</si>
  <si>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</si>
  <si>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</si>
  <si>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</si>
  <si>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</si>
  <si>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</si>
  <si>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</si>
  <si>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</si>
  <si>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</si>
  <si>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</si>
  <si>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</si>
  <si>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</si>
  <si>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</si>
  <si>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</si>
  <si>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</si>
  <si>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</si>
  <si>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</si>
  <si>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</si>
  <si>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</si>
  <si>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</si>
  <si>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</si>
  <si>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</si>
  <si>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</si>
  <si>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</si>
  <si>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</si>
  <si>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</si>
  <si>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</si>
  <si>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</si>
  <si>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</si>
  <si>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</si>
  <si>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</si>
  <si>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</si>
  <si>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</si>
  <si>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</si>
  <si>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</si>
  <si>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</si>
  <si>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</si>
  <si>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</si>
  <si>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</si>
  <si>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</si>
  <si>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</si>
  <si>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</si>
  <si>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</si>
  <si>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</si>
  <si>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</si>
  <si>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</si>
  <si>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</si>
  <si>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</si>
  <si>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</si>
  <si>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</si>
  <si>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</si>
  <si>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</si>
  <si>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</si>
  <si>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</si>
  <si>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</si>
  <si>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</si>
  <si>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</si>
  <si>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</si>
  <si>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</si>
  <si>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</si>
  <si>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</si>
  <si>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</si>
  <si>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</si>
  <si>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</si>
  <si>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</si>
  <si>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</si>
  <si>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</si>
  <si>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</si>
  <si>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</si>
  <si>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</si>
  <si>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</si>
  <si>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</si>
  <si>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</si>
  <si>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</si>
  <si>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</si>
  <si>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</si>
  <si>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</si>
  <si>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</si>
  <si>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</si>
  <si>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</si>
  <si>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</si>
  <si>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</si>
  <si>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</si>
  <si>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</si>
  <si>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</si>
  <si>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</si>
  <si>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</si>
  <si>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</si>
  <si>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</si>
  <si>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</si>
  <si>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</si>
  <si>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</si>
  <si>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</si>
  <si>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</si>
  <si>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</si>
  <si>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</si>
  <si>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</si>
  <si>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</si>
  <si>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</si>
  <si>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</si>
  <si>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</si>
  <si>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</si>
  <si>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</si>
  <si>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</si>
  <si>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</si>
  <si>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</si>
  <si>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</si>
  <si>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</si>
  <si>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</si>
  <si>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</si>
  <si>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</si>
  <si>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</si>
  <si>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</si>
  <si>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</si>
  <si>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</si>
  <si>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</si>
  <si>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</si>
  <si>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</si>
  <si>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</si>
  <si>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</si>
  <si>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</si>
  <si>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</si>
  <si>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</si>
  <si>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</si>
  <si>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</si>
  <si>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</si>
  <si>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</si>
  <si>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</si>
  <si>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</si>
  <si>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</si>
  <si>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</si>
  <si>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</si>
  <si>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</si>
  <si>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</si>
  <si>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</si>
  <si>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</si>
  <si>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</si>
  <si>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</si>
  <si>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</si>
  <si>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</si>
  <si>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</si>
  <si>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</si>
  <si>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</si>
  <si>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</si>
  <si>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</si>
  <si>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</si>
  <si>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</si>
  <si>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</si>
  <si>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</si>
  <si>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</si>
  <si>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</si>
  <si>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</si>
  <si>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</si>
  <si>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</si>
  <si>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</si>
  <si>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</si>
  <si>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</si>
  <si>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</si>
  <si>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</si>
  <si>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</si>
  <si>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</si>
  <si>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</si>
  <si>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</si>
  <si>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</si>
  <si>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</si>
  <si>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</si>
  <si>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</si>
  <si>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</si>
  <si>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</si>
  <si>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</si>
  <si>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</si>
  <si>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</si>
  <si>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</si>
  <si>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</si>
  <si>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</si>
  <si>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</si>
  <si>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</si>
  <si>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</si>
  <si>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</si>
  <si>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</si>
  <si>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</si>
  <si>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</si>
  <si>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</si>
  <si>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</si>
  <si>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</si>
  <si>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</si>
  <si>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</si>
  <si>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</si>
  <si>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</si>
  <si>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</si>
  <si>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</si>
  <si>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</si>
  <si>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</si>
  <si>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</si>
  <si>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</si>
  <si>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</si>
  <si>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</si>
  <si>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</si>
  <si>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</si>
  <si>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</si>
  <si>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</si>
  <si>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</si>
  <si>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</si>
  <si>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</si>
  <si>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</si>
  <si>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</si>
  <si>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</si>
  <si>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</si>
  <si>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</si>
  <si>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</si>
  <si>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</si>
  <si>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</si>
  <si>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</si>
  <si>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</si>
  <si>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</si>
  <si>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</si>
  <si>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</si>
  <si>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</si>
  <si>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</si>
  <si>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</si>
  <si>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</si>
  <si>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</si>
  <si>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</si>
  <si>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</si>
  <si>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</si>
  <si>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</si>
  <si>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</si>
  <si>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</si>
  <si>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</si>
  <si>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</si>
  <si>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</si>
  <si>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</si>
  <si>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</si>
  <si>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</si>
  <si>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</si>
  <si>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</si>
  <si>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</si>
  <si>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</si>
  <si>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</si>
  <si>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</si>
  <si>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</si>
  <si>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</si>
  <si>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</si>
  <si>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</si>
  <si>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</si>
  <si>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</si>
  <si>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</si>
  <si>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</si>
  <si>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</si>
  <si>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</si>
  <si>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</si>
  <si>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</si>
  <si>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</si>
  <si>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</si>
  <si>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</si>
  <si>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</si>
  <si>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</si>
  <si>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</si>
  <si>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</si>
  <si>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</si>
  <si>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</si>
  <si>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</si>
  <si>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</si>
  <si>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</si>
  <si>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</si>
  <si>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</si>
  <si>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</si>
  <si>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</si>
  <si>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</si>
  <si>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</si>
  <si>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</si>
  <si>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</si>
  <si>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</si>
  <si>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</si>
  <si>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</si>
  <si>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</si>
  <si>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</si>
  <si>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</si>
  <si>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</si>
  <si>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</si>
  <si>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</si>
  <si>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</si>
  <si>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</si>
  <si>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</si>
  <si>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</si>
  <si>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</si>
  <si>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</si>
  <si>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</si>
  <si>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</si>
  <si>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</si>
  <si>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</si>
  <si>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</si>
  <si>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</si>
  <si>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</si>
  <si>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</si>
  <si>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</si>
  <si>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</si>
  <si>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</si>
  <si>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</si>
  <si>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</si>
  <si>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</si>
  <si>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</si>
  <si>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</si>
  <si>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</si>
  <si>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</si>
  <si>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</si>
  <si>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</si>
  <si>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</si>
  <si>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</si>
  <si>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</si>
  <si>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</si>
  <si>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</si>
  <si>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</si>
  <si>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</si>
  <si>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</si>
  <si>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</si>
  <si>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</si>
  <si>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</si>
  <si>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</si>
  <si>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</si>
  <si>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</si>
  <si>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</si>
  <si>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</si>
  <si>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</si>
  <si>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</si>
  <si>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</si>
  <si>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</si>
  <si>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</si>
  <si>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</si>
  <si>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</si>
  <si>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</si>
  <si>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</si>
  <si>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</si>
  <si>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</si>
  <si>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</si>
  <si>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</si>
  <si>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</si>
  <si>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</si>
  <si>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</si>
  <si>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</si>
  <si>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</si>
  <si>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</si>
  <si>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</si>
  <si>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</si>
  <si>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</si>
  <si>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</si>
  <si>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</si>
  <si>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</si>
  <si>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</si>
  <si>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</si>
  <si>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</si>
  <si>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</si>
  <si>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</si>
  <si>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</si>
  <si>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</si>
  <si>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</si>
  <si>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</si>
  <si>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</si>
  <si>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</si>
  <si>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</si>
  <si>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</si>
  <si>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</si>
  <si>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</si>
  <si>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</si>
  <si>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</si>
  <si>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</si>
  <si>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</si>
  <si>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</si>
  <si>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</si>
  <si>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</si>
  <si>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</si>
  <si>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</si>
  <si>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</si>
  <si>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</si>
  <si>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</si>
  <si>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</si>
  <si>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</si>
  <si>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</si>
  <si>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</si>
  <si>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</si>
  <si>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</si>
  <si>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</si>
  <si>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</si>
  <si>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</si>
  <si>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</si>
  <si>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</si>
  <si>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</si>
  <si>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</si>
  <si>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</si>
  <si>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</si>
  <si>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</si>
  <si>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</si>
  <si>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</si>
  <si>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</si>
  <si>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</si>
  <si>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</si>
  <si>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</si>
  <si>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</si>
  <si>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</si>
  <si>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</si>
  <si>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</si>
  <si>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</si>
  <si>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</si>
  <si>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</si>
  <si>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</si>
  <si>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</si>
  <si>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</si>
  <si>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</si>
  <si>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</si>
  <si>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</si>
  <si>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</si>
  <si>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</si>
  <si>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</si>
  <si>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</si>
  <si>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</si>
  <si>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</si>
  <si>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</si>
  <si>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</si>
  <si>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</si>
  <si>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</si>
  <si>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</si>
  <si>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</si>
  <si>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</si>
  <si>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</si>
  <si>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</si>
  <si>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</si>
  <si>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</si>
  <si>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</si>
  <si>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</si>
  <si>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</si>
  <si>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</si>
  <si>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</si>
  <si>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</si>
  <si>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</si>
  <si>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</si>
  <si>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</si>
  <si>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</si>
  <si>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</si>
  <si>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</si>
  <si>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</si>
  <si>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</si>
  <si>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</si>
  <si>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</si>
  <si>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</si>
  <si>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</si>
  <si>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</si>
  <si>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</si>
  <si>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</si>
  <si>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</si>
  <si>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</si>
  <si>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</si>
  <si>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</si>
  <si>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</si>
  <si>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</si>
  <si>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</si>
  <si>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</si>
  <si>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</si>
  <si>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</si>
  <si>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</si>
  <si>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</si>
  <si>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</si>
  <si>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</si>
  <si>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</si>
  <si>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</si>
  <si>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</si>
  <si>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</si>
  <si>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</si>
  <si>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</si>
  <si>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</si>
  <si>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</si>
  <si>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</si>
  <si>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</si>
  <si>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</si>
  <si>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</si>
  <si>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</si>
  <si>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</si>
  <si>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</si>
  <si>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</si>
  <si>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</si>
  <si>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</si>
  <si>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</si>
  <si>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</si>
  <si>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</si>
  <si>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</si>
  <si>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</si>
  <si>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</si>
  <si>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</si>
  <si>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</si>
  <si>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</si>
  <si>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</si>
  <si>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</si>
  <si>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</si>
  <si>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</si>
  <si>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</si>
  <si>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</si>
  <si>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</si>
  <si>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</si>
  <si>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</si>
  <si>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</si>
  <si>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</si>
  <si>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</si>
  <si>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</si>
  <si>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</si>
  <si>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</si>
  <si>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</si>
  <si>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</si>
  <si>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</si>
  <si>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</si>
  <si>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</si>
  <si>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</si>
  <si>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</si>
  <si>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</si>
  <si>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</si>
  <si>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</si>
  <si>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</si>
  <si>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</si>
  <si>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</si>
  <si>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</si>
  <si>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</si>
  <si>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</si>
  <si>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</si>
  <si>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</si>
  <si>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</si>
  <si>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</si>
  <si>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</si>
  <si>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</si>
  <si>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</si>
  <si>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</si>
  <si>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</si>
  <si>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</si>
  <si>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</si>
  <si>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</si>
  <si>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</si>
  <si>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</si>
  <si>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</si>
  <si>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</si>
  <si>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</si>
  <si>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</si>
  <si>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</si>
  <si>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</si>
  <si>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</si>
  <si>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</si>
  <si>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</si>
  <si>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</si>
  <si>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</si>
  <si>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</si>
  <si>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</si>
  <si>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</si>
  <si>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</si>
  <si>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</si>
  <si>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</si>
  <si>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</si>
  <si>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</si>
  <si>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</si>
  <si>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</si>
  <si>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</si>
  <si>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</si>
  <si>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</si>
  <si>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</si>
  <si>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</si>
  <si>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</si>
  <si>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</si>
  <si>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</si>
  <si>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</si>
  <si>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</si>
  <si>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</si>
  <si>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</si>
  <si>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</si>
  <si>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</si>
  <si>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</si>
  <si>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</si>
  <si>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</si>
  <si>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</si>
  <si>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</si>
  <si>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</si>
  <si>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</si>
  <si>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</si>
  <si>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</si>
  <si>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</si>
  <si>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</si>
  <si>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</si>
  <si>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</si>
  <si>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</si>
  <si>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</si>
  <si>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</si>
  <si>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</si>
  <si>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</si>
  <si>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</si>
  <si>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</si>
  <si>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</si>
  <si>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</si>
  <si>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</si>
  <si>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</si>
  <si>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</si>
  <si>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</si>
  <si>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</si>
  <si>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</si>
  <si>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</si>
  <si>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</si>
  <si>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</si>
  <si>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</si>
  <si>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</si>
  <si>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</si>
  <si>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</si>
  <si>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</si>
  <si>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</si>
  <si>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</si>
  <si>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</si>
  <si>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</si>
  <si>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</si>
  <si>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</si>
  <si>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</si>
  <si>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</si>
  <si>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</si>
  <si>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</si>
  <si>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</si>
  <si>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</si>
  <si>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</si>
  <si>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</si>
  <si>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</si>
  <si>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</si>
  <si>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</si>
  <si>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</si>
  <si>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</si>
  <si>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</si>
  <si>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</si>
  <si>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</si>
  <si>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</si>
  <si>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</si>
  <si>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</si>
  <si>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</si>
  <si>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</si>
  <si>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</si>
  <si>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</si>
  <si>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</si>
  <si>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</si>
  <si>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</si>
  <si>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</si>
  <si>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</si>
  <si>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</si>
  <si>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</si>
  <si>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</si>
  <si>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</si>
  <si>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</si>
  <si>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</si>
  <si>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</si>
  <si>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</si>
  <si>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</si>
  <si>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</si>
  <si>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</si>
  <si>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</si>
  <si>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</si>
  <si>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</si>
  <si>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</si>
  <si>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</si>
  <si>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</si>
  <si>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</si>
  <si>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</si>
  <si>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</si>
  <si>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</si>
  <si>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</si>
  <si>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</si>
  <si>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</si>
  <si>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</si>
  <si>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</si>
  <si>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</si>
  <si>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</si>
  <si>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</si>
  <si>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</si>
  <si>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</si>
  <si>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</si>
  <si>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</si>
  <si>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</si>
  <si>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</si>
  <si>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</si>
  <si>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</si>
  <si>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</si>
  <si>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</si>
  <si>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</si>
  <si>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</si>
  <si>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</si>
  <si>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</si>
  <si>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</si>
  <si>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</si>
  <si>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</si>
  <si>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</si>
  <si>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</si>
  <si>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</si>
  <si>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</si>
  <si>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</si>
  <si>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</si>
  <si>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</si>
  <si>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</si>
  <si>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</si>
  <si>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</si>
  <si>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</si>
  <si>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</si>
  <si>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</si>
  <si>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</si>
  <si>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</si>
  <si>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</si>
  <si>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</si>
  <si>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</si>
  <si>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</si>
  <si>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</si>
  <si>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</si>
  <si>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</si>
  <si>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</si>
  <si>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</si>
  <si>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</si>
  <si>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</si>
  <si>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</si>
  <si>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</si>
  <si>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</si>
  <si>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</si>
  <si>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</si>
  <si>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</si>
  <si>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</si>
  <si>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</si>
  <si>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</si>
  <si>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</si>
  <si>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</si>
  <si>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</si>
  <si>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</si>
  <si>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</si>
  <si>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</si>
  <si>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</si>
  <si>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</si>
  <si>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</si>
  <si>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</si>
  <si>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</si>
  <si>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</si>
  <si>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</si>
  <si>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</si>
  <si>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</si>
  <si>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</si>
  <si>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</si>
  <si>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</si>
  <si>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</si>
  <si>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</si>
  <si>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</si>
  <si>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</si>
  <si>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</si>
  <si>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</si>
  <si>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</si>
  <si>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</si>
  <si>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</si>
  <si>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</si>
  <si>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</si>
  <si>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</si>
  <si>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</si>
  <si>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</si>
  <si>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</si>
  <si>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</si>
  <si>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</si>
  <si>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</si>
  <si>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</si>
  <si>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</si>
  <si>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</si>
  <si>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</si>
  <si>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</si>
  <si>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</si>
  <si>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</si>
  <si>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</si>
  <si>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</si>
  <si>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</si>
  <si>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</si>
  <si>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</si>
  <si>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</si>
  <si>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</si>
  <si>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</si>
  <si>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</si>
  <si>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</si>
  <si>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</si>
  <si>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</si>
  <si>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</si>
  <si>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</si>
  <si>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</si>
  <si>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</si>
  <si>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</si>
  <si>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</si>
  <si>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</si>
  <si>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</si>
  <si>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</si>
  <si>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</si>
  <si>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</si>
  <si>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</si>
  <si>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</si>
  <si>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</si>
  <si>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</si>
  <si>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</si>
  <si>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</si>
  <si>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</si>
  <si>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</si>
  <si>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</si>
  <si>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</si>
  <si>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</si>
  <si>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</si>
  <si>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</si>
  <si>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</si>
  <si>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</si>
  <si>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</si>
  <si>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</si>
  <si>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</si>
  <si>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</si>
  <si>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</si>
  <si>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</si>
  <si>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</si>
  <si>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</si>
  <si>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</si>
  <si>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</si>
  <si>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</si>
  <si>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</si>
  <si>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</si>
  <si>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</si>
  <si>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</si>
  <si>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</si>
  <si>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</si>
  <si>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</si>
  <si>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</si>
  <si>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</si>
  <si>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</si>
  <si>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</si>
  <si>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</si>
  <si>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</si>
  <si>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</si>
  <si>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</si>
  <si>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</si>
  <si>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</si>
  <si>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</si>
  <si>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</si>
  <si>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</si>
  <si>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</si>
  <si>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</si>
  <si>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</si>
  <si>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</si>
  <si>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</si>
  <si>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</si>
  <si>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</si>
  <si>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</si>
  <si>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</si>
  <si>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</si>
  <si>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</si>
  <si>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</si>
  <si>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</si>
  <si>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</si>
  <si>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</si>
  <si>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</si>
  <si>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</si>
  <si>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</si>
  <si>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</si>
  <si>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</si>
  <si>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</si>
  <si>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</si>
  <si>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</si>
  <si>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</si>
  <si>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</si>
  <si>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</si>
  <si>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</si>
  <si>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</si>
  <si>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</si>
  <si>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</si>
  <si>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</si>
  <si>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</si>
  <si>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</si>
  <si>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</si>
  <si>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</si>
  <si>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</si>
  <si>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</si>
  <si>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</si>
  <si>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</si>
  <si>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</si>
  <si>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</si>
  <si>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</si>
  <si>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</si>
  <si>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</si>
  <si>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</si>
  <si>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</si>
  <si>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</si>
  <si>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</si>
  <si>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</si>
  <si>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</si>
  <si>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</si>
  <si>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</si>
  <si>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</si>
  <si>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</si>
  <si>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</si>
  <si>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</si>
  <si>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</si>
  <si>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</si>
  <si>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</si>
  <si>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</si>
  <si>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</si>
  <si>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</si>
  <si>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</si>
  <si>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</si>
  <si>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</si>
  <si>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</si>
  <si>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</si>
  <si>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</si>
  <si>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</si>
  <si>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</si>
  <si>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</si>
  <si>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</si>
  <si>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</si>
  <si>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</si>
  <si>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</si>
  <si>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</si>
  <si>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</si>
  <si>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</si>
  <si>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</si>
  <si>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</si>
  <si>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</si>
  <si>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</si>
  <si>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</si>
  <si>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</si>
  <si>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</si>
  <si>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</si>
  <si>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</si>
  <si>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</si>
  <si>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</si>
  <si>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</si>
  <si>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</si>
  <si>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</si>
  <si>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</si>
  <si>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</si>
  <si>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</si>
  <si>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</si>
  <si>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</si>
  <si>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</si>
  <si>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</si>
  <si>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</si>
  <si>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</si>
  <si>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</si>
  <si>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</si>
  <si>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</si>
  <si>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</si>
  <si>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</si>
  <si>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</si>
  <si>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</si>
  <si>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</si>
  <si>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</si>
  <si>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</si>
  <si>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</si>
  <si>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</si>
  <si>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</si>
  <si>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</si>
  <si>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</si>
  <si>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</si>
  <si>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</si>
  <si>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</si>
  <si>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</si>
  <si>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</si>
  <si>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</si>
  <si>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</si>
  <si>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</si>
  <si>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</si>
  <si>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</si>
  <si>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</si>
  <si>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</si>
  <si>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</si>
  <si>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</si>
  <si>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</si>
  <si>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</si>
  <si>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</si>
  <si>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</si>
  <si>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</si>
  <si>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</si>
  <si>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</si>
  <si>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</si>
  <si>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</si>
  <si>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</si>
  <si>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</si>
  <si>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</si>
  <si>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</si>
  <si>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</si>
  <si>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</si>
  <si>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</si>
  <si>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</si>
  <si>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</si>
  <si>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</si>
  <si>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</si>
  <si>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</si>
  <si>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</si>
  <si>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</si>
  <si>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</si>
  <si>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</si>
  <si>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</si>
  <si>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</si>
  <si>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</si>
  <si>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</si>
  <si>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</si>
  <si>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</si>
  <si>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</si>
  <si>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</si>
  <si>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</si>
  <si>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</si>
  <si>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</si>
  <si>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</si>
  <si>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</si>
  <si>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</si>
  <si>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</si>
  <si>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</si>
  <si>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</si>
  <si>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</si>
  <si>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</si>
  <si>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</si>
  <si>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</si>
  <si>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</si>
  <si>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</si>
  <si>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</si>
  <si>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</si>
  <si>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</si>
  <si>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</si>
  <si>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</si>
  <si>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</si>
  <si>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</si>
  <si>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</si>
  <si>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</si>
  <si>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</si>
  <si>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</si>
  <si>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</si>
  <si>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</si>
  <si>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</si>
  <si>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</si>
  <si>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</si>
  <si>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</si>
  <si>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</si>
  <si>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</si>
  <si>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</si>
  <si>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</si>
  <si>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</si>
  <si>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</si>
  <si>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</si>
  <si>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</si>
  <si>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</si>
  <si>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</si>
  <si>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</si>
  <si>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</si>
  <si>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</si>
  <si>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</si>
  <si>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</si>
  <si>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</si>
  <si>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</si>
  <si>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</si>
  <si>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</si>
  <si>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</si>
  <si>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</si>
  <si>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</si>
  <si>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</si>
  <si>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</si>
  <si>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</si>
  <si>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</si>
  <si>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</si>
  <si>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</si>
  <si>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</si>
  <si>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</si>
  <si>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</si>
  <si>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</si>
  <si>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</si>
  <si>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</si>
  <si>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</si>
  <si>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</si>
  <si>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</si>
  <si>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</si>
  <si>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</si>
  <si>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</si>
  <si>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</si>
  <si>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</si>
  <si>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</si>
  <si>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</si>
  <si>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</si>
  <si>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</si>
  <si>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</si>
  <si>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</si>
  <si>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</si>
  <si>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</si>
  <si>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</si>
  <si>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</si>
  <si>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</si>
  <si>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</si>
  <si>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</si>
  <si>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</si>
  <si>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</si>
  <si>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</si>
  <si>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</si>
  <si>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</si>
  <si>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</si>
  <si>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</si>
  <si>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</si>
  <si>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</si>
  <si>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</si>
  <si>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</si>
  <si>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</si>
  <si>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</si>
  <si>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</si>
  <si>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</si>
  <si>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</si>
  <si>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</si>
  <si>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</si>
  <si>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</si>
  <si>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</si>
  <si>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</si>
  <si>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</si>
  <si>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</si>
  <si>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</si>
  <si>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</si>
  <si>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</si>
  <si>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</si>
  <si>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</si>
  <si>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</si>
  <si>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</si>
  <si>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</si>
  <si>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</si>
  <si>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</si>
  <si>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</si>
  <si>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</si>
  <si>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</si>
  <si>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</si>
  <si>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</si>
  <si>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</si>
  <si>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</si>
  <si>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</si>
  <si>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</si>
  <si>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</si>
  <si>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</si>
  <si>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</si>
  <si>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</si>
  <si>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</si>
  <si>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</si>
  <si>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</si>
  <si>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</si>
  <si>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</si>
  <si>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</si>
  <si>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</si>
  <si>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</si>
  <si>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</si>
  <si>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</si>
  <si>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</si>
  <si>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</si>
  <si>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</si>
  <si>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</si>
  <si>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</si>
  <si>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</si>
  <si>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</si>
  <si>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</si>
  <si>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</si>
  <si>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</si>
  <si>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</si>
  <si>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</si>
  <si>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</si>
  <si>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</si>
  <si>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</si>
  <si>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</si>
  <si>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</si>
  <si>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</si>
  <si>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</si>
  <si>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</si>
  <si>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</si>
  <si>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</si>
  <si>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</si>
  <si>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</si>
  <si>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</si>
  <si>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</si>
  <si>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</si>
  <si>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</si>
  <si>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</si>
  <si>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</si>
  <si>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</si>
  <si>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</si>
  <si>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</si>
  <si>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</si>
  <si>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</si>
  <si>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</si>
  <si>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</si>
  <si>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</si>
  <si>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</si>
  <si>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</si>
  <si>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</si>
  <si>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</si>
  <si>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</si>
  <si>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</si>
  <si>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</si>
  <si>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</si>
  <si>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</si>
  <si>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</si>
  <si>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</si>
  <si>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</si>
  <si>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</si>
  <si>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</si>
  <si>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</si>
  <si>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</si>
  <si>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</si>
  <si>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</si>
  <si>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</si>
  <si>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</si>
  <si>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</si>
  <si>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</si>
  <si>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</si>
  <si>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</si>
  <si>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</si>
  <si>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</si>
  <si>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</si>
  <si>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</si>
  <si>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</si>
  <si>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</si>
  <si>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</si>
  <si>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</si>
  <si>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</si>
  <si>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</si>
  <si>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</si>
  <si>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</si>
  <si>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</si>
  <si>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</si>
  <si>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</si>
  <si>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</si>
  <si>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</si>
  <si>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</si>
  <si>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</si>
  <si>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</si>
  <si>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</si>
  <si>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</si>
  <si>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</si>
  <si>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</si>
  <si>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</si>
  <si>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</si>
  <si>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</si>
  <si>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</si>
  <si>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</si>
  <si>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</si>
  <si>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</si>
  <si>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</si>
  <si>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</si>
  <si>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</si>
  <si>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</si>
  <si>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</si>
  <si>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</si>
  <si>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</si>
  <si>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</si>
  <si>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</si>
  <si>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</si>
  <si>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</si>
  <si>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</si>
  <si>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</si>
  <si>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</si>
  <si>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</si>
  <si>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</si>
  <si>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</si>
  <si>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</si>
  <si>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</si>
  <si>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</si>
  <si>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</si>
  <si>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</si>
  <si>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</si>
  <si>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</si>
  <si>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</si>
  <si>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</si>
  <si>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</si>
  <si>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</si>
  <si>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</si>
  <si>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</si>
  <si>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</si>
  <si>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</si>
  <si>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</si>
  <si>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</si>
  <si>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</si>
  <si>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</si>
  <si>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</si>
  <si>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</si>
  <si>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</si>
  <si>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</si>
  <si>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</si>
  <si>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</si>
  <si>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</si>
  <si>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</si>
  <si>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</si>
  <si>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</si>
  <si>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</si>
  <si>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</si>
  <si>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</si>
  <si>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</si>
  <si>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</si>
  <si>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</si>
  <si>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</si>
  <si>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</si>
  <si>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</si>
  <si>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</si>
  <si>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</si>
  <si>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</si>
  <si>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</si>
  <si>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</si>
  <si>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</si>
  <si>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</si>
  <si>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</si>
  <si>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</si>
  <si>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</si>
  <si>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</si>
  <si>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</si>
  <si>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</si>
  <si>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</si>
  <si>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</si>
  <si>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</si>
  <si>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</si>
  <si>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</si>
  <si>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</si>
  <si>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</si>
  <si>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</si>
  <si>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</si>
  <si>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</si>
  <si>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</si>
  <si>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</si>
  <si>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</si>
  <si>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</si>
  <si>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</si>
  <si>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</si>
  <si>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</si>
  <si>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</si>
  <si>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</si>
  <si>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</si>
  <si>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</si>
  <si>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</si>
  <si>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</si>
  <si>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</si>
  <si>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</si>
  <si>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</si>
  <si>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</si>
  <si>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</si>
  <si>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</si>
  <si>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</si>
  <si>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</si>
  <si>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</si>
  <si>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</si>
  <si>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</si>
  <si>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</si>
  <si>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</si>
  <si>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</si>
  <si>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</si>
  <si>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</si>
  <si>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</si>
  <si>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</si>
  <si>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</si>
  <si>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</si>
  <si>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</si>
  <si>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</si>
  <si>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</si>
  <si>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</si>
  <si>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</si>
  <si>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</si>
  <si>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</si>
  <si>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</si>
  <si>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</si>
  <si>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</si>
  <si>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</si>
  <si>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</si>
  <si>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</si>
  <si>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</si>
  <si>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</si>
  <si>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</si>
  <si>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</si>
  <si>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</si>
  <si>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</si>
  <si>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</si>
  <si>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</si>
  <si>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</si>
  <si>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</si>
  <si>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</si>
  <si>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</si>
  <si>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</si>
  <si>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</si>
  <si>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</si>
  <si>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</si>
  <si>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</si>
  <si>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</si>
  <si>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</si>
  <si>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</si>
  <si>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</si>
  <si>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</si>
  <si>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</si>
  <si>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</si>
  <si>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</si>
  <si>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</si>
  <si>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</si>
  <si>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</si>
  <si>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</si>
  <si>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</si>
  <si>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</si>
  <si>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</si>
  <si>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</si>
  <si>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</si>
  <si>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</si>
  <si>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</si>
  <si>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</si>
  <si>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</si>
  <si>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</si>
  <si>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</si>
  <si>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</si>
  <si>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</si>
  <si>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</si>
  <si>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</si>
  <si>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</si>
  <si>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</si>
  <si>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</si>
  <si>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</si>
  <si>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</si>
  <si>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</si>
  <si>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</si>
  <si>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</si>
  <si>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</si>
  <si>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</si>
  <si>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</si>
  <si>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</si>
  <si>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</si>
  <si>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</si>
  <si>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</si>
  <si>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</si>
  <si>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</si>
  <si>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</si>
  <si>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</si>
  <si>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</si>
  <si>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</si>
  <si>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</si>
  <si>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</si>
  <si>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</si>
  <si>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</si>
  <si>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</si>
  <si>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</si>
  <si>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</si>
  <si>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</si>
  <si>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</si>
  <si>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</si>
  <si>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</si>
  <si>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</si>
  <si>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</si>
  <si>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</si>
  <si>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</si>
  <si>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</si>
  <si>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</si>
  <si>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</si>
  <si>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</si>
  <si>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</si>
  <si>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</si>
  <si>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</si>
  <si>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</si>
  <si>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</si>
  <si>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</si>
  <si>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</si>
  <si>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</si>
  <si>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</si>
  <si>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</si>
  <si>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</si>
  <si>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</si>
  <si>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</si>
  <si>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</si>
  <si>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</si>
  <si>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</si>
  <si>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</si>
  <si>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</si>
  <si>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</si>
  <si>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</si>
  <si>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</si>
  <si>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</si>
  <si>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</si>
  <si>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</si>
  <si>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</si>
  <si>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</si>
  <si>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</si>
  <si>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</si>
  <si>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</si>
  <si>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</si>
  <si>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</si>
  <si>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</si>
  <si>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</si>
  <si>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</si>
  <si>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</si>
  <si>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</si>
  <si>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</si>
  <si>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</si>
  <si>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</si>
  <si>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</si>
  <si>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</si>
  <si>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</si>
  <si>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</si>
  <si>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</si>
  <si>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</si>
  <si>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</si>
  <si>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</si>
  <si>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</si>
  <si>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</si>
  <si>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</si>
  <si>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</si>
  <si>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</si>
  <si>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</si>
  <si>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</si>
  <si>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</si>
  <si>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</si>
  <si>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</si>
  <si>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</si>
  <si>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</si>
  <si>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</si>
  <si>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</si>
  <si>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</si>
  <si>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</si>
  <si>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</si>
  <si>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</si>
  <si>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</si>
  <si>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</si>
  <si>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</si>
  <si>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</si>
  <si>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</si>
  <si>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</si>
  <si>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</si>
  <si>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</si>
  <si>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</si>
  <si>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</si>
  <si>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</si>
  <si>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</si>
  <si>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</si>
  <si>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</si>
  <si>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</si>
  <si>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</si>
  <si>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</si>
  <si>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</si>
  <si>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</si>
  <si>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</si>
  <si>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</si>
  <si>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</si>
  <si>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</si>
  <si>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</si>
  <si>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</si>
  <si>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</si>
  <si>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</si>
  <si>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</si>
  <si>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</si>
  <si>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</si>
  <si>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</si>
  <si>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</si>
  <si>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</si>
  <si>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</si>
  <si>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</si>
  <si>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</si>
  <si>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</si>
  <si>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</si>
  <si>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</si>
  <si>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</si>
  <si>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</si>
  <si>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</si>
  <si>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</si>
  <si>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</si>
  <si>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</si>
  <si>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</si>
  <si>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</si>
  <si>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</si>
  <si>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</si>
  <si>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</si>
  <si>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</si>
  <si>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</si>
  <si>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</si>
  <si>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</si>
  <si>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</si>
  <si>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</si>
  <si>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</si>
  <si>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</si>
  <si>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</si>
  <si>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</si>
  <si>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</si>
  <si>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</si>
  <si>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</si>
  <si>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</si>
  <si>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</si>
  <si>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</si>
  <si>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</si>
  <si>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</si>
  <si>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</si>
  <si>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</si>
  <si>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</si>
  <si>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</si>
  <si>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</si>
  <si>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</si>
  <si>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</si>
  <si>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</si>
  <si>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</si>
  <si>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</si>
  <si>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</si>
  <si>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</si>
  <si>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</si>
  <si>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</si>
  <si>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</si>
  <si>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</si>
  <si>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</si>
  <si>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</si>
  <si>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</si>
  <si>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</si>
  <si>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</si>
  <si>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</si>
  <si>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</si>
  <si>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</si>
  <si>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</si>
  <si>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</si>
  <si>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</si>
  <si>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</si>
  <si>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</si>
  <si>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</si>
  <si>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</si>
  <si>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</si>
  <si>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</si>
  <si>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</si>
  <si>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</si>
  <si>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</si>
  <si>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</si>
  <si>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</si>
  <si>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</si>
  <si>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</si>
  <si>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</si>
  <si>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</si>
  <si>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</si>
  <si>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</si>
  <si>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</si>
  <si>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</si>
  <si>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</si>
  <si>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</si>
  <si>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</si>
  <si>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</si>
  <si>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</si>
  <si>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</si>
  <si>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</si>
  <si>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</si>
  <si>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</si>
  <si>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</si>
  <si>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</si>
  <si>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</si>
  <si>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</si>
  <si>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</si>
  <si>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</si>
  <si>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</si>
  <si>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</si>
  <si>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</si>
  <si>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</si>
  <si>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</si>
  <si>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</si>
  <si>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</si>
  <si>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</si>
  <si>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</si>
  <si>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</si>
  <si>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</si>
  <si>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</si>
  <si>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</si>
  <si>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</si>
  <si>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</si>
  <si>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</si>
  <si>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</si>
  <si>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</si>
  <si>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</si>
  <si>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</si>
  <si>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</si>
  <si>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</si>
  <si>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</si>
  <si>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</si>
  <si>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</si>
  <si>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</si>
  <si>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</si>
  <si>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</si>
  <si>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</si>
  <si>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</si>
  <si>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</si>
  <si>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</si>
  <si>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</si>
  <si>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</si>
  <si>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</si>
  <si>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</si>
  <si>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</si>
  <si>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</si>
  <si>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</si>
  <si>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</si>
  <si>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</si>
  <si>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</si>
  <si>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</si>
  <si>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</si>
  <si>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</si>
  <si>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</si>
  <si>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</si>
  <si>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</si>
  <si>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</si>
  <si>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</si>
  <si>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</si>
  <si>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</si>
  <si>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</si>
  <si>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</si>
  <si>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</si>
  <si>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</si>
  <si>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</si>
  <si>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</si>
  <si>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</si>
  <si>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</si>
  <si>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</si>
  <si>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</si>
  <si>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</si>
  <si>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</si>
  <si>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</si>
  <si>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</si>
  <si>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</si>
  <si>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</si>
  <si>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</si>
  <si>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</si>
  <si>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</si>
  <si>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</si>
  <si>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</si>
  <si>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</si>
  <si>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</si>
  <si>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</si>
  <si>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</si>
  <si>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</si>
  <si>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</si>
  <si>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</si>
  <si>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</si>
  <si>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</si>
  <si>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</si>
  <si>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</si>
  <si>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</si>
  <si>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</si>
  <si>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</si>
  <si>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</si>
  <si>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</si>
  <si>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</si>
  <si>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</si>
  <si>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</si>
  <si>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</si>
  <si>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</si>
  <si>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</si>
  <si>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</si>
  <si>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</si>
  <si>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</si>
  <si>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</si>
  <si>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</si>
  <si>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</si>
  <si>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</si>
  <si>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</si>
  <si>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</si>
  <si>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</si>
  <si>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</si>
  <si>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</si>
  <si>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</si>
  <si>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</si>
  <si>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</si>
  <si>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</si>
  <si>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</si>
  <si>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</si>
  <si>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</si>
  <si>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</si>
  <si>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</si>
  <si>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</si>
  <si>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</si>
  <si>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</si>
  <si>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</si>
  <si>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</si>
  <si>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</si>
  <si>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</si>
  <si>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</si>
  <si>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</si>
  <si>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</si>
  <si>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</si>
  <si>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</si>
  <si>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</si>
  <si>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</si>
  <si>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</si>
  <si>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</si>
  <si>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</si>
  <si>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</si>
  <si>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</si>
  <si>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</si>
  <si>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</si>
  <si>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</si>
  <si>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</si>
  <si>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</si>
  <si>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</si>
  <si>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</si>
  <si>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</si>
  <si>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</si>
  <si>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</si>
  <si>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</si>
  <si>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</si>
  <si>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</si>
  <si>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</si>
  <si>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</si>
  <si>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</si>
  <si>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</si>
  <si>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</si>
  <si>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</si>
  <si>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</si>
  <si>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</si>
  <si>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</si>
  <si>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</si>
  <si>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</si>
  <si>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</si>
  <si>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</si>
  <si>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</si>
  <si>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</si>
  <si>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</si>
  <si>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</si>
  <si>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</si>
  <si>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</si>
  <si>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</si>
  <si>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</si>
  <si>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</si>
  <si>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</si>
  <si>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</si>
  <si>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</si>
  <si>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</si>
  <si>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</si>
  <si>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</si>
  <si>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</si>
  <si>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</si>
  <si>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</si>
  <si>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</si>
  <si>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</si>
  <si>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</si>
  <si>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</si>
  <si>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</si>
  <si>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</si>
  <si>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</si>
  <si>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</si>
  <si>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</si>
  <si>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</si>
  <si>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</si>
  <si>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</si>
  <si>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</si>
  <si>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</si>
  <si>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</si>
  <si>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</si>
  <si>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</si>
  <si>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</si>
  <si>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</si>
  <si>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</si>
  <si>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</si>
  <si>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</si>
  <si>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</si>
  <si>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</si>
  <si>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</si>
  <si>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</si>
  <si>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</si>
  <si>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</si>
  <si>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</si>
  <si>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</si>
  <si>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</si>
  <si>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</si>
  <si>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</si>
  <si>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</si>
  <si>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</si>
  <si>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</si>
  <si>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</si>
  <si>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</si>
  <si>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</si>
  <si>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</si>
  <si>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</si>
  <si>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</si>
  <si>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</si>
  <si>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</si>
  <si>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</si>
  <si>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</si>
  <si>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</si>
  <si>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</si>
  <si>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</si>
  <si>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</si>
  <si>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</si>
  <si>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</si>
  <si>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</si>
  <si>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</si>
  <si>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</si>
  <si>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</si>
  <si>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</si>
  <si>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</si>
  <si>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</si>
  <si>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</si>
  <si>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</si>
  <si>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</si>
  <si>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</si>
  <si>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</si>
  <si>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</si>
  <si>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</si>
  <si>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</si>
  <si>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</si>
  <si>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</si>
  <si>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</si>
  <si>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</si>
  <si>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</si>
  <si>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</si>
  <si>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</si>
  <si>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</si>
  <si>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</si>
  <si>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</si>
  <si>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</si>
  <si>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</si>
  <si>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</si>
  <si>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</si>
  <si>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</si>
  <si>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</si>
  <si>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</si>
  <si>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</si>
  <si>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</si>
  <si>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</si>
  <si>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</si>
  <si>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</si>
  <si>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</si>
  <si>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</si>
  <si>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</si>
  <si>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</si>
  <si>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</si>
  <si>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</si>
  <si>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</si>
  <si>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</si>
  <si>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</si>
  <si>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</si>
  <si>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</si>
  <si>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</si>
  <si>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</si>
  <si>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</si>
  <si>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</si>
  <si>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</si>
  <si>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</si>
  <si>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</si>
  <si>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</si>
  <si>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</si>
  <si>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</si>
  <si>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</si>
  <si>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</si>
  <si>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</si>
  <si>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</si>
  <si>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</si>
  <si>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</si>
  <si>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</si>
  <si>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</si>
  <si>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</si>
  <si>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</si>
  <si>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</si>
  <si>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</si>
  <si>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</si>
  <si>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</si>
  <si>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</si>
  <si>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</si>
  <si>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</si>
  <si>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</si>
  <si>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</si>
  <si>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</si>
  <si>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</si>
  <si>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</si>
  <si>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</si>
  <si>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</si>
  <si>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</si>
  <si>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</si>
  <si>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</si>
  <si>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</si>
  <si>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</si>
  <si>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</si>
  <si>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</si>
  <si>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</si>
  <si>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</si>
  <si>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</si>
  <si>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</si>
  <si>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</si>
  <si>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</si>
  <si>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</si>
  <si>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</si>
  <si>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</si>
  <si>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</si>
  <si>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</si>
  <si>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</si>
  <si>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</si>
  <si>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</si>
  <si>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</si>
  <si>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</si>
  <si>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</si>
  <si>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</si>
  <si>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</si>
  <si>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</si>
  <si>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</si>
  <si>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</si>
  <si>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</si>
  <si>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</si>
  <si>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</si>
  <si>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</si>
  <si>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</si>
  <si>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</si>
  <si>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</si>
  <si>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</si>
  <si>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</si>
  <si>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</si>
  <si>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</si>
  <si>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</si>
  <si>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</si>
  <si>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</si>
  <si>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</si>
  <si>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</si>
  <si>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</si>
  <si>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</si>
  <si>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</si>
  <si>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</si>
  <si>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</si>
  <si>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</si>
  <si>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</si>
  <si>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</si>
  <si>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</si>
  <si>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</si>
  <si>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</si>
  <si>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</si>
  <si>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</si>
  <si>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</si>
  <si>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</si>
  <si>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</si>
  <si>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</si>
  <si>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</si>
  <si>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</si>
  <si>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</si>
  <si>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</si>
  <si>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</si>
  <si>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</si>
  <si>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</si>
  <si>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</si>
  <si>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</si>
  <si>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</si>
  <si>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</si>
  <si>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</si>
  <si>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</si>
  <si>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</si>
  <si>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</si>
  <si>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</si>
  <si>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</si>
  <si>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</si>
  <si>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</si>
  <si>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</si>
  <si>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</si>
  <si>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</si>
  <si>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</si>
  <si>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</si>
  <si>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</si>
  <si>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</si>
  <si>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</si>
  <si>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</si>
  <si>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</si>
  <si>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</si>
  <si>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</si>
  <si>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</si>
  <si>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</si>
  <si>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</si>
  <si>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</si>
  <si>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</si>
  <si>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</si>
  <si>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</si>
  <si>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</si>
  <si>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</si>
  <si>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</si>
  <si>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</si>
  <si>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</si>
  <si>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</si>
  <si>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</si>
  <si>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</si>
  <si>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</si>
  <si>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</si>
  <si>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</si>
  <si>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</si>
  <si>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</si>
  <si>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</si>
  <si>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</si>
  <si>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</si>
  <si>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</si>
  <si>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</si>
  <si>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</si>
  <si>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</si>
  <si>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</si>
  <si>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</si>
  <si>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</si>
  <si>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</si>
  <si>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</si>
  <si>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</si>
  <si>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</si>
  <si>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</si>
  <si>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</si>
  <si>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</si>
  <si>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</si>
  <si>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</si>
  <si>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</si>
  <si>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</si>
  <si>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</si>
  <si>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</si>
  <si>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</si>
  <si>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</si>
  <si>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</si>
  <si>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</si>
  <si>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</si>
  <si>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</si>
  <si>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</si>
  <si>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</si>
  <si>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</si>
  <si>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</si>
  <si>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</si>
  <si>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</si>
  <si>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</si>
  <si>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</si>
  <si>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</si>
  <si>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</si>
  <si>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</si>
  <si>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</si>
  <si>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</si>
  <si>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</si>
  <si>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</si>
  <si>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</si>
  <si>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</si>
  <si>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</si>
  <si>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</si>
  <si>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</si>
  <si>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</si>
  <si>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</si>
  <si>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</si>
  <si>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</si>
  <si>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</si>
  <si>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</si>
  <si>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</si>
  <si>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</si>
  <si>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</si>
  <si>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</si>
  <si>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</si>
  <si>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</si>
  <si>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</si>
  <si>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</si>
  <si>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</si>
  <si>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</si>
  <si>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</si>
  <si>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</si>
  <si>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</si>
  <si>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</si>
  <si>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</si>
  <si>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</si>
  <si>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</si>
  <si>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</si>
  <si>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</si>
  <si>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</si>
  <si>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</si>
  <si>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</si>
  <si>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</si>
  <si>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</si>
  <si>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</si>
  <si>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</si>
  <si>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</si>
  <si>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</si>
  <si>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</si>
  <si>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</si>
  <si>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</si>
  <si>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</si>
  <si>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</si>
  <si>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</si>
  <si>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</si>
  <si>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</si>
  <si>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</si>
  <si>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</si>
  <si>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</si>
  <si>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</si>
  <si>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</si>
  <si>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</si>
  <si>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</si>
  <si>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</si>
  <si>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</si>
  <si>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</si>
  <si>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</si>
  <si>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</si>
  <si>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</si>
  <si>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</si>
  <si>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</si>
  <si>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</si>
  <si>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</si>
  <si>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</si>
  <si>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</si>
  <si>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</si>
  <si>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</si>
  <si>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</si>
  <si>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</si>
  <si>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</si>
  <si>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</si>
  <si>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</si>
  <si>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</si>
  <si>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</si>
  <si>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</si>
  <si>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</si>
  <si>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</si>
  <si>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</si>
  <si>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</si>
  <si>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</si>
  <si>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</si>
  <si>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</si>
  <si>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</si>
  <si>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</si>
  <si>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</si>
  <si>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</si>
  <si>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</si>
  <si>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</si>
  <si>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</si>
  <si>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</si>
  <si>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</si>
  <si>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</si>
  <si>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</si>
  <si>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</si>
  <si>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</si>
  <si>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</si>
  <si>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</si>
  <si>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</si>
  <si>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</si>
  <si>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</si>
  <si>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</si>
  <si>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</si>
  <si>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</si>
  <si>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</si>
  <si>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</si>
  <si>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</si>
  <si>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</si>
  <si>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</si>
  <si>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</si>
  <si>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</si>
  <si>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</si>
  <si>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</si>
  <si>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</si>
  <si>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</si>
  <si>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</si>
  <si>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</si>
  <si>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</si>
  <si>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</si>
  <si>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</si>
  <si>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</si>
  <si>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</si>
  <si>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</si>
  <si>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</si>
  <si>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</si>
  <si>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</si>
  <si>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</si>
  <si>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</si>
  <si>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</si>
  <si>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</si>
  <si>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</si>
  <si>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</si>
  <si>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</si>
  <si>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</si>
  <si>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</si>
  <si>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</si>
  <si>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</si>
  <si>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</si>
  <si>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</si>
  <si>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</si>
  <si>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</si>
  <si>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</si>
  <si>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</si>
  <si>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</si>
  <si>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</si>
  <si>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</si>
  <si>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</si>
  <si>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</si>
  <si>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</si>
  <si>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</si>
  <si>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</si>
  <si>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</si>
  <si>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</si>
  <si>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</si>
  <si>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</si>
  <si>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</si>
  <si>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</si>
  <si>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</si>
  <si>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</si>
  <si>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</si>
  <si>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</si>
  <si>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</si>
  <si>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</si>
  <si>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</si>
  <si>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</si>
  <si>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</si>
  <si>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</si>
  <si>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</si>
  <si>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</si>
  <si>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</si>
  <si>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</si>
  <si>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</si>
  <si>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</si>
  <si>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</si>
  <si>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</si>
  <si>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</si>
  <si>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</si>
  <si>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</si>
  <si>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</si>
  <si>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</si>
  <si>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</si>
  <si>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</si>
  <si>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</si>
  <si>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</si>
  <si>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</si>
  <si>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</si>
  <si>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</si>
  <si>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</si>
  <si>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</si>
  <si>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</si>
  <si>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</si>
  <si>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</si>
  <si>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</si>
  <si>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</si>
  <si>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</si>
  <si>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</si>
  <si>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</si>
  <si>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</si>
  <si>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</si>
  <si>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</si>
  <si>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</si>
  <si>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</si>
  <si>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</si>
  <si>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</si>
  <si>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</si>
  <si>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</si>
  <si>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</si>
  <si>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</si>
  <si>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</si>
  <si>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</si>
  <si>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</si>
  <si>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</si>
  <si>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</si>
  <si>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</si>
  <si>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</si>
  <si>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</si>
  <si>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</si>
  <si>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</si>
  <si>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</si>
  <si>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</si>
  <si>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</si>
  <si>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</si>
  <si>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</si>
  <si>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</si>
  <si>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</si>
  <si>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</si>
  <si>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</si>
  <si>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</si>
  <si>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</si>
  <si>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</si>
  <si>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</si>
  <si>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</si>
  <si>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</si>
  <si>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</si>
  <si>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</si>
  <si>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</si>
  <si>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</si>
  <si>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</si>
  <si>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</si>
  <si>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</si>
  <si>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</si>
  <si>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</si>
  <si>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</si>
  <si>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</si>
  <si>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</si>
  <si>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</si>
  <si>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</si>
  <si>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</si>
  <si>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</si>
  <si>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</si>
  <si>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</si>
  <si>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</si>
  <si>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</si>
  <si>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</si>
  <si>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</si>
  <si>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</si>
  <si>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</si>
  <si>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</si>
  <si>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</si>
  <si>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</si>
  <si>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</si>
  <si>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</si>
  <si>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</si>
  <si>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</si>
  <si>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</si>
  <si>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</si>
  <si>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</si>
  <si>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</si>
  <si>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</si>
  <si>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</si>
  <si>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</si>
  <si>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</si>
  <si>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</si>
  <si>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</si>
  <si>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</si>
  <si>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</si>
  <si>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</si>
  <si>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</si>
  <si>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</si>
  <si>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</si>
  <si>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</si>
  <si>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</si>
  <si>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</si>
  <si>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</si>
  <si>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</si>
  <si>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</si>
  <si>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</si>
  <si>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</si>
  <si>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</si>
  <si>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</si>
  <si>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</si>
  <si>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</si>
  <si>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</si>
  <si>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</si>
  <si>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</si>
  <si>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</si>
  <si>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</si>
  <si>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</si>
  <si>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</si>
  <si>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</si>
  <si>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</si>
  <si>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</si>
  <si>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</si>
  <si>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</si>
  <si>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</si>
  <si>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</si>
  <si>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</si>
  <si>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</si>
  <si>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</si>
  <si>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</si>
  <si>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</si>
  <si>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</si>
  <si>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</si>
  <si>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</si>
  <si>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</si>
  <si>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</si>
  <si>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</si>
  <si>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</si>
  <si>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</si>
  <si>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</si>
  <si>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</si>
  <si>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</si>
  <si>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</si>
  <si>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</si>
  <si>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</si>
  <si>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</si>
  <si>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</si>
  <si>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</si>
  <si>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</si>
  <si>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</si>
  <si>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</si>
  <si>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</si>
  <si>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</si>
  <si>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</si>
  <si>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</si>
  <si>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</si>
  <si>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</si>
  <si>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</si>
  <si>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</si>
  <si>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</si>
  <si>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</si>
  <si>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</si>
  <si>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</si>
  <si>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</si>
  <si>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</si>
  <si>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</si>
  <si>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</si>
  <si>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</si>
  <si>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</si>
  <si>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</si>
  <si>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</si>
  <si>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</si>
  <si>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</si>
  <si>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</si>
  <si>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</si>
  <si>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</si>
  <si>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</si>
  <si>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</si>
  <si>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</si>
  <si>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</si>
  <si>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</si>
  <si>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</si>
  <si>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</si>
  <si>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</si>
  <si>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</si>
  <si>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</si>
  <si>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</si>
  <si>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</si>
  <si>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</si>
  <si>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</si>
  <si>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</si>
  <si>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</si>
  <si>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</si>
  <si>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</si>
  <si>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</si>
  <si>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</si>
  <si>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</si>
  <si>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</si>
  <si>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</si>
  <si>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</si>
  <si>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</si>
  <si>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</si>
  <si>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</si>
  <si>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</si>
  <si>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</si>
  <si>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</si>
  <si>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</si>
  <si>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</si>
  <si>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</si>
  <si>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</si>
  <si>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</si>
  <si>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</si>
  <si>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</si>
  <si>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</si>
  <si>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</si>
  <si>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</si>
  <si>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</si>
  <si>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</si>
  <si>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</si>
  <si>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</si>
  <si>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</si>
  <si>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</si>
  <si>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</si>
  <si>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</si>
  <si>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</si>
  <si>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</si>
  <si>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</si>
  <si>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</si>
  <si>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</si>
  <si>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</si>
  <si>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</si>
  <si>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</si>
  <si>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</si>
  <si>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</si>
  <si>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</si>
  <si>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</si>
  <si>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</si>
  <si>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</si>
  <si>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</si>
  <si>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</si>
  <si>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</si>
  <si>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</si>
  <si>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</si>
  <si>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</si>
  <si>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</si>
  <si>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</si>
  <si>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</si>
  <si>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</si>
  <si>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</si>
  <si>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</si>
  <si>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</si>
  <si>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</si>
  <si>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</si>
  <si>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</si>
  <si>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</si>
  <si>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</si>
  <si>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</si>
  <si>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</si>
  <si>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</si>
  <si>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</si>
  <si>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</si>
  <si>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</si>
  <si>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</si>
  <si>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</si>
  <si>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</si>
  <si>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</si>
  <si>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</si>
  <si>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</si>
  <si>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</si>
  <si>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</si>
  <si>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</si>
  <si>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</si>
  <si>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</si>
  <si>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</si>
  <si>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</si>
  <si>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</si>
  <si>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</si>
  <si>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</si>
  <si>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</si>
  <si>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</si>
  <si>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</si>
  <si>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</si>
  <si>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</si>
  <si>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</si>
  <si>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</si>
  <si>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</si>
  <si>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</si>
  <si>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</si>
  <si>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</si>
  <si>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</si>
  <si>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</si>
  <si>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</si>
  <si>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</si>
  <si>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</si>
  <si>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</si>
  <si>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</si>
  <si>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</si>
  <si>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</si>
  <si>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</si>
  <si>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</si>
  <si>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</si>
  <si>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</si>
  <si>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</si>
  <si>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</si>
  <si>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</si>
  <si>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</si>
  <si>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</si>
  <si>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</si>
  <si>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</si>
  <si>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</si>
  <si>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</si>
  <si>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</si>
  <si>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</si>
  <si>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</si>
  <si>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</si>
  <si>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</si>
  <si>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</si>
  <si>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</si>
  <si>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</si>
  <si>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</si>
  <si>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</si>
  <si>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</si>
  <si>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</si>
  <si>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</si>
  <si>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</si>
  <si>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</si>
  <si>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</si>
  <si>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</si>
  <si>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</si>
  <si>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</si>
  <si>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</si>
  <si>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</si>
  <si>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</si>
  <si>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</si>
  <si>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</si>
  <si>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</si>
  <si>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</si>
  <si>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</si>
  <si>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</si>
  <si>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</si>
  <si>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</si>
  <si>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</si>
  <si>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</si>
  <si>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</si>
  <si>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</si>
  <si>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</si>
  <si>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</si>
  <si>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</si>
  <si>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</si>
  <si>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</si>
  <si>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</si>
  <si>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</si>
  <si>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</si>
  <si>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</si>
  <si>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</si>
  <si>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</si>
  <si>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</si>
  <si>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</si>
  <si>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</si>
  <si>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</si>
  <si>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</si>
  <si>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</si>
  <si>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</si>
  <si>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</si>
  <si>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</si>
  <si>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</si>
  <si>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</si>
  <si>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</si>
  <si>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</si>
  <si>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</si>
  <si>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</si>
  <si>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</si>
  <si>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</si>
  <si>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</si>
  <si>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</si>
  <si>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</si>
  <si>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</si>
  <si>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</si>
  <si>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</si>
  <si>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</si>
  <si>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</si>
  <si>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</si>
  <si>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</si>
  <si>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</si>
  <si>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</si>
  <si>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</si>
  <si>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</si>
  <si>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</si>
  <si>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</si>
  <si>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</si>
  <si>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</si>
  <si>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</si>
  <si>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</si>
  <si>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</si>
  <si>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</si>
  <si>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</si>
  <si>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</si>
  <si>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</si>
  <si>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</si>
  <si>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</si>
  <si>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</si>
  <si>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</si>
  <si>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</si>
  <si>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</si>
  <si>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</si>
  <si>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</si>
  <si>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</si>
  <si>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</si>
  <si>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</si>
  <si>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</si>
  <si>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</si>
  <si>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</si>
  <si>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</si>
  <si>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</si>
  <si>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</si>
  <si>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</si>
  <si>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</si>
  <si>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</si>
  <si>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</si>
  <si>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</si>
  <si>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</si>
  <si>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</si>
  <si>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</si>
  <si>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</si>
  <si>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</si>
  <si>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</si>
  <si>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</si>
  <si>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</si>
  <si>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</si>
  <si>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</si>
  <si>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</si>
  <si>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</si>
  <si>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</si>
  <si>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</si>
  <si>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</si>
  <si>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</si>
  <si>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</si>
  <si>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</si>
  <si>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</si>
  <si>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</si>
  <si>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</si>
  <si>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</si>
  <si>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</si>
  <si>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</si>
  <si>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</si>
  <si>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</si>
  <si>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</si>
  <si>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</si>
  <si>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</si>
  <si>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</si>
  <si>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</si>
  <si>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</si>
  <si>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</si>
  <si>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</si>
  <si>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</si>
  <si>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</si>
  <si>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</si>
  <si>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</si>
  <si>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</si>
  <si>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</si>
  <si>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</si>
  <si>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</si>
  <si>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</si>
  <si>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</si>
  <si>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</si>
  <si>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</si>
  <si>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</si>
  <si>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</si>
  <si>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</si>
  <si>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</si>
  <si>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</si>
  <si>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</si>
  <si>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</si>
  <si>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</si>
  <si>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</si>
  <si>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</si>
  <si>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</si>
  <si>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</si>
  <si>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</si>
  <si>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</si>
  <si>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</si>
  <si>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</si>
  <si>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</si>
  <si>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</si>
  <si>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</si>
  <si>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</si>
  <si>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</si>
  <si>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</si>
  <si>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</si>
  <si>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</si>
  <si>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</si>
  <si>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</si>
  <si>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</si>
  <si>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</si>
  <si>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</si>
  <si>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</si>
  <si>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</si>
  <si>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</si>
  <si>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</si>
  <si>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</si>
  <si>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</si>
  <si>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</si>
  <si>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</si>
  <si>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</si>
  <si>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</si>
  <si>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</si>
  <si>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</si>
  <si>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</si>
  <si>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</si>
  <si>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</si>
  <si>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</si>
  <si>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</si>
  <si>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</si>
  <si>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</si>
  <si>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</si>
  <si>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</si>
  <si>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</si>
  <si>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</si>
  <si>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</si>
  <si>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</si>
  <si>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</si>
  <si>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</si>
  <si>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</si>
  <si>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</si>
  <si>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</si>
  <si>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</si>
  <si>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</si>
  <si>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</si>
  <si>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</si>
  <si>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</si>
  <si>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</si>
  <si>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</si>
  <si>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</si>
  <si>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</si>
  <si>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</si>
  <si>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</si>
  <si>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</si>
  <si>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</si>
  <si>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</si>
  <si>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</si>
  <si>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</si>
  <si>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</si>
  <si>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</si>
  <si>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</si>
  <si>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</si>
  <si>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</si>
  <si>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</si>
  <si>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</si>
  <si>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</si>
  <si>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</si>
  <si>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</si>
  <si>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</si>
  <si>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</si>
  <si>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</si>
  <si>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</si>
  <si>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</si>
  <si>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</si>
  <si>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</si>
  <si>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</si>
  <si>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</si>
  <si>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</si>
  <si>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</si>
  <si>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</si>
  <si>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</si>
  <si>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</si>
  <si>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</si>
  <si>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</si>
  <si>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</si>
  <si>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</si>
  <si>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</si>
  <si>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</si>
  <si>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</si>
  <si>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</si>
  <si>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</si>
  <si>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</si>
  <si>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</si>
  <si>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</si>
  <si>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</si>
  <si>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</si>
  <si>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</si>
  <si>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</si>
  <si>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</si>
  <si>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</si>
  <si>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</si>
  <si>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</si>
  <si>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</si>
  <si>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</si>
  <si>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</si>
  <si>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</si>
  <si>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</si>
  <si>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</si>
  <si>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</si>
  <si>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</si>
  <si>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</si>
  <si>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</si>
  <si>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</si>
  <si>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</si>
  <si>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</si>
  <si>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</si>
  <si>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</si>
  <si>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</si>
  <si>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</si>
  <si>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</si>
  <si>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</si>
  <si>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</si>
  <si>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</si>
  <si>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</si>
  <si>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</si>
  <si>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</si>
  <si>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</si>
  <si>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</si>
  <si>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</si>
  <si>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</si>
  <si>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</si>
  <si>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</si>
  <si>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</si>
  <si>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</si>
  <si>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</si>
  <si>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</si>
  <si>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</si>
  <si>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</si>
  <si>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</si>
  <si>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</si>
  <si>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</si>
  <si>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</si>
  <si>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</si>
  <si>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</si>
  <si>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</si>
  <si>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</si>
  <si>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</si>
  <si>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</si>
  <si>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</si>
  <si>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</si>
  <si>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</si>
  <si>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</si>
  <si>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</si>
  <si>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</si>
  <si>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</si>
  <si>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</si>
  <si>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</si>
  <si>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</si>
  <si>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</si>
  <si>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</si>
  <si>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</si>
  <si>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</si>
  <si>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</si>
  <si>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</si>
  <si>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</si>
  <si>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</si>
  <si>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</si>
  <si>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</si>
  <si>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</si>
  <si>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</si>
  <si>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</si>
  <si>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</si>
  <si>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</si>
  <si>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</si>
  <si>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</si>
  <si>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</si>
  <si>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</si>
  <si>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</si>
  <si>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</si>
  <si>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</si>
  <si>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</si>
  <si>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</si>
  <si>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</si>
  <si>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</si>
  <si>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</si>
  <si>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</si>
  <si>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</si>
  <si>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</si>
  <si>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</si>
  <si>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</si>
  <si>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</si>
  <si>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</si>
  <si>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</si>
  <si>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</si>
  <si>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</si>
  <si>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</si>
  <si>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</si>
  <si>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</si>
  <si>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</si>
  <si>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</si>
  <si>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</si>
  <si>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</si>
  <si>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</si>
  <si>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</si>
  <si>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</si>
  <si>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</si>
  <si>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</si>
  <si>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</si>
  <si>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</si>
  <si>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</si>
  <si>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</si>
  <si>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</si>
  <si>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</si>
  <si>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</si>
  <si>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</si>
  <si>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</si>
  <si>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</si>
  <si>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</si>
  <si>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</si>
  <si>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</si>
  <si>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</si>
  <si>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</si>
  <si>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</si>
  <si>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</si>
  <si>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</si>
  <si>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</si>
  <si>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</si>
  <si>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</si>
  <si>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</si>
  <si>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</si>
  <si>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</si>
  <si>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</si>
  <si>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</si>
  <si>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</si>
  <si>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</si>
  <si>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</si>
  <si>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</si>
  <si>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</si>
  <si>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</si>
  <si>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</si>
  <si>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</si>
  <si>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</si>
  <si>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</si>
  <si>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</si>
  <si>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</si>
  <si>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</si>
  <si>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</si>
  <si>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</si>
  <si>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</si>
  <si>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</si>
  <si>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</si>
  <si>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</si>
  <si>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</si>
  <si>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</si>
  <si>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</si>
  <si>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</si>
  <si>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</si>
  <si>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</si>
  <si>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</si>
  <si>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</si>
  <si>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</si>
  <si>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</si>
  <si>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</si>
  <si>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</si>
  <si>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</si>
  <si>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</si>
  <si>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</si>
  <si>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</si>
  <si>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</si>
  <si>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</si>
  <si>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</si>
  <si>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</si>
  <si>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</si>
  <si>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</si>
  <si>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</si>
  <si>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</si>
  <si>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</si>
  <si>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</si>
  <si>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</si>
  <si>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</si>
  <si>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</si>
  <si>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</si>
  <si>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</si>
  <si>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</si>
  <si>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</si>
  <si>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</si>
  <si>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</si>
  <si>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</si>
  <si>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</si>
  <si>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</si>
  <si>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</si>
  <si>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</si>
  <si>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</si>
  <si>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</si>
  <si>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</si>
  <si>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</si>
  <si>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</si>
  <si>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</si>
  <si>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</si>
  <si>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</si>
  <si>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</si>
  <si>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</si>
  <si>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</si>
  <si>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</si>
  <si>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</si>
  <si>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</si>
  <si>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</si>
  <si>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</si>
  <si>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</si>
  <si>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</si>
  <si>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</si>
  <si>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</si>
  <si>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</si>
  <si>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</si>
  <si>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</si>
  <si>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</si>
  <si>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</si>
  <si>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</si>
  <si>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</si>
  <si>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</si>
  <si>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</si>
  <si>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</si>
  <si>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</si>
  <si>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</si>
  <si>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</si>
  <si>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</si>
  <si>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</si>
  <si>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</si>
  <si>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</si>
  <si>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</si>
  <si>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</si>
  <si>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</si>
  <si>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</si>
  <si>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</si>
  <si>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</si>
  <si>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</si>
  <si>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</si>
  <si>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</si>
  <si>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</si>
  <si>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</si>
  <si>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</si>
  <si>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</si>
  <si>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</si>
  <si>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</si>
  <si>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</si>
  <si>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</si>
  <si>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</si>
  <si>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</si>
  <si>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</si>
  <si>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</si>
  <si>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</si>
  <si>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</si>
  <si>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</si>
  <si>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</si>
  <si>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</si>
  <si>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</si>
  <si>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</si>
  <si>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</si>
  <si>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</si>
  <si>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</si>
  <si>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</si>
  <si>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</si>
  <si>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</si>
  <si>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</si>
  <si>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</si>
  <si>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</si>
  <si>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</si>
  <si>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</si>
  <si>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</si>
  <si>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</si>
  <si>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</si>
  <si>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</si>
  <si>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</si>
  <si>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</si>
  <si>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</si>
  <si>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</si>
  <si>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</si>
  <si>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</si>
  <si>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</si>
  <si>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</si>
  <si>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</si>
  <si>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</si>
  <si>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</si>
  <si>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</si>
  <si>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</si>
  <si>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</si>
  <si>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</si>
  <si>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</si>
  <si>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</si>
  <si>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</si>
  <si>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</si>
  <si>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</si>
  <si>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</si>
  <si>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</si>
  <si>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</si>
  <si>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</si>
  <si>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</si>
  <si>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</si>
  <si>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</si>
  <si>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</si>
  <si>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</si>
  <si>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</si>
  <si>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</si>
  <si>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</si>
  <si>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</si>
  <si>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</si>
  <si>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</si>
  <si>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</si>
  <si>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</si>
  <si>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</si>
  <si>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</si>
  <si>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</si>
  <si>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</si>
  <si>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</si>
  <si>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</si>
  <si>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</si>
  <si>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</si>
  <si>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</si>
  <si>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</si>
  <si>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</si>
  <si>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</si>
  <si>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</si>
  <si>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</si>
  <si>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</si>
  <si>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</si>
  <si>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</si>
  <si>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</si>
  <si>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</si>
  <si>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</si>
  <si>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</si>
  <si>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</si>
  <si>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</si>
  <si>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</si>
  <si>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</si>
  <si>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</si>
  <si>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</si>
  <si>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</si>
  <si>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</si>
  <si>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</si>
  <si>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</si>
  <si>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</si>
  <si>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</si>
  <si>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</si>
  <si>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</si>
  <si>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</si>
  <si>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</si>
  <si>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</si>
  <si>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</si>
  <si>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</si>
  <si>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</si>
  <si>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</si>
  <si>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</si>
  <si>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</si>
  <si>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</si>
  <si>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</si>
  <si>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</si>
  <si>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</si>
  <si>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</si>
  <si>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</si>
  <si>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</si>
  <si>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</si>
  <si>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</si>
  <si>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</si>
  <si>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</si>
  <si>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</si>
  <si>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</si>
  <si>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</si>
  <si>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</si>
  <si>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</si>
  <si>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</si>
  <si>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</si>
  <si>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</si>
  <si>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</si>
  <si>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</si>
  <si>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</si>
  <si>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</si>
  <si>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</si>
  <si>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</si>
  <si>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</si>
  <si>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</si>
  <si>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</si>
  <si>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</si>
  <si>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</si>
  <si>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</si>
  <si>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</si>
  <si>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</si>
  <si>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</si>
  <si>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</si>
  <si>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</si>
  <si>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</si>
  <si>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</si>
  <si>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</si>
  <si>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</si>
  <si>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</si>
  <si>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</si>
  <si>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</si>
  <si>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</si>
  <si>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</si>
  <si>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</si>
  <si>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</si>
  <si>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</si>
  <si>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</si>
  <si>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</si>
  <si>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</si>
  <si>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</si>
  <si>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</si>
  <si>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</si>
  <si>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</si>
  <si>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</si>
  <si>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</si>
  <si>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</si>
  <si>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</si>
  <si>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</si>
  <si>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</si>
  <si>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</si>
  <si>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</si>
  <si>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</si>
  <si>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</si>
  <si>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</si>
  <si>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</si>
  <si>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</si>
  <si>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</si>
  <si>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</si>
  <si>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</si>
  <si>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</si>
  <si>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</si>
  <si>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</si>
  <si>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</si>
  <si>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</si>
  <si>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</si>
  <si>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</si>
  <si>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</si>
  <si>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</si>
  <si>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</si>
  <si>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</si>
  <si>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</si>
  <si>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</si>
  <si>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</si>
  <si>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</si>
  <si>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</si>
  <si>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</si>
  <si>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</si>
  <si>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</si>
  <si>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</si>
  <si>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</si>
  <si>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</si>
  <si>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</si>
  <si>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</si>
  <si>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</si>
  <si>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</si>
  <si>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</si>
  <si>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</si>
  <si>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</si>
  <si>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</si>
  <si>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</si>
  <si>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</si>
  <si>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</si>
  <si>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</si>
  <si>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</si>
  <si>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</si>
  <si>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</si>
  <si>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</si>
  <si>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</si>
  <si>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</si>
  <si>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</si>
  <si>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</si>
  <si>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</si>
  <si>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</si>
  <si>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</si>
  <si>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</si>
  <si>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</si>
  <si>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</si>
  <si>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</si>
  <si>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</si>
  <si>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</si>
  <si>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</si>
  <si>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</si>
  <si>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</si>
  <si>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</si>
  <si>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</si>
  <si>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</si>
  <si>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</si>
  <si>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</si>
  <si>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</si>
  <si>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</si>
  <si>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</si>
  <si>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</si>
  <si>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</si>
  <si>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</si>
  <si>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</si>
  <si>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</si>
  <si>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</si>
  <si>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</si>
  <si>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</si>
  <si>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</si>
  <si>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</si>
  <si>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</si>
  <si>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</si>
  <si>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</si>
  <si>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</si>
  <si>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</si>
  <si>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</si>
  <si>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</si>
  <si>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</si>
  <si>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</si>
  <si>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</si>
  <si>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</si>
  <si>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</si>
  <si>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</si>
  <si>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</si>
  <si>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</si>
  <si>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</si>
  <si>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</si>
  <si>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</si>
  <si>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</si>
  <si>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</si>
  <si>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</si>
  <si>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</si>
  <si>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</si>
  <si>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</si>
  <si>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</si>
  <si>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</si>
  <si>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</si>
  <si>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</si>
  <si>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</si>
  <si>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</si>
  <si>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</si>
  <si>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</si>
  <si>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</si>
  <si>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</si>
  <si>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</si>
  <si>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</si>
  <si>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</si>
  <si>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</si>
  <si>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</si>
  <si>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</si>
  <si>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</si>
  <si>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</si>
  <si>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</si>
  <si>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</si>
  <si>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</si>
  <si>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</si>
  <si>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</si>
  <si>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</si>
  <si>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</si>
  <si>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</si>
  <si>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</si>
  <si>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</si>
  <si>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</si>
  <si>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</si>
  <si>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</si>
  <si>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</si>
  <si>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</si>
  <si>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</si>
  <si>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</si>
  <si>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</si>
  <si>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</si>
  <si>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</si>
  <si>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</si>
  <si>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</si>
  <si>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</si>
  <si>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</si>
  <si>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</si>
  <si>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</si>
  <si>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</si>
  <si>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</si>
  <si>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</si>
  <si>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</si>
  <si>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</si>
  <si>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</si>
  <si>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</si>
  <si>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</si>
  <si>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</si>
  <si>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</si>
  <si>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</si>
  <si>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</si>
  <si>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</si>
  <si>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</si>
  <si>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</si>
  <si>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</si>
  <si>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</si>
  <si>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</si>
  <si>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</si>
  <si>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</si>
  <si>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</si>
  <si>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</si>
  <si>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</si>
  <si>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</si>
  <si>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</si>
  <si>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</si>
  <si>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</si>
  <si>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</si>
  <si>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</si>
  <si>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</si>
  <si>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</si>
  <si>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</si>
  <si>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</si>
  <si>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</si>
  <si>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</si>
  <si>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</si>
  <si>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</si>
  <si>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</si>
  <si>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</si>
  <si>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</si>
  <si>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</si>
  <si>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</si>
  <si>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</si>
  <si>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</si>
  <si>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</si>
  <si>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</si>
  <si>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</si>
  <si>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</si>
  <si>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</si>
  <si>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</si>
  <si>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</si>
  <si>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</si>
  <si>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</si>
  <si>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</si>
  <si>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</si>
  <si>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</si>
  <si>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</si>
  <si>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</si>
  <si>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</si>
  <si>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</si>
  <si>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</si>
  <si>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</si>
  <si>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</si>
  <si>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</si>
  <si>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</si>
  <si>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</si>
  <si>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</si>
  <si>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</si>
  <si>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</si>
  <si>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</si>
  <si>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</si>
  <si>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</si>
  <si>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</si>
  <si>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</si>
  <si>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</si>
  <si>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</si>
  <si>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</si>
  <si>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</si>
  <si>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</si>
  <si>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</si>
  <si>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</si>
  <si>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</si>
  <si>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</si>
  <si>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</si>
  <si>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</si>
  <si>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</si>
  <si>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</si>
  <si>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</si>
  <si>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</si>
  <si>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</si>
  <si>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</si>
  <si>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</si>
  <si>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</si>
  <si>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</si>
  <si>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</si>
  <si>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</si>
  <si>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</si>
  <si>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</si>
  <si>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</si>
  <si>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</si>
  <si>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</si>
  <si>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</si>
  <si>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</si>
  <si>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</si>
  <si>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</si>
  <si>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</si>
  <si>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</si>
  <si>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</si>
  <si>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</si>
  <si>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</si>
  <si>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</si>
  <si>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</si>
  <si>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</si>
  <si>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</si>
  <si>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</si>
  <si>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</si>
  <si>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</si>
  <si>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</si>
  <si>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</si>
  <si>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</si>
  <si>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</si>
  <si>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</si>
  <si>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</si>
  <si>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</si>
  <si>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</si>
  <si>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</si>
  <si>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</si>
  <si>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</si>
  <si>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</si>
  <si>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</si>
  <si>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</si>
  <si>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</si>
  <si>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</si>
  <si>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</si>
  <si>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</si>
  <si>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</si>
  <si>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</si>
  <si>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</si>
  <si>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</si>
  <si>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</si>
  <si>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</si>
  <si>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</si>
  <si>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</si>
  <si>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</si>
  <si>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</si>
  <si>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</si>
  <si>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</si>
  <si>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</si>
  <si>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</si>
  <si>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</si>
  <si>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</si>
  <si>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</si>
  <si>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</si>
  <si>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</si>
  <si>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</si>
  <si>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</si>
  <si>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</si>
  <si>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</si>
  <si>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</si>
  <si>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</si>
  <si>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</si>
  <si>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</si>
  <si>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</si>
  <si>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</si>
  <si>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</si>
  <si>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</si>
  <si>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</si>
  <si>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</si>
  <si>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</si>
  <si>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</si>
  <si>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</si>
  <si>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</si>
  <si>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</si>
  <si>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</si>
  <si>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</si>
  <si>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</si>
  <si>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</si>
  <si>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</si>
  <si>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</si>
  <si>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</si>
  <si>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</si>
  <si>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</si>
  <si>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</si>
  <si>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</si>
  <si>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</si>
  <si>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</si>
  <si>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</si>
  <si>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</si>
  <si>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</si>
  <si>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</si>
  <si>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</si>
  <si>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</si>
  <si>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</si>
  <si>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</si>
  <si>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</si>
  <si>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</si>
  <si>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</si>
  <si>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</si>
  <si>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</si>
  <si>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</si>
  <si>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</si>
  <si>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</si>
  <si>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</si>
  <si>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</si>
  <si>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</si>
  <si>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</si>
  <si>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</si>
  <si>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</si>
  <si>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</si>
  <si>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</si>
  <si>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</si>
  <si>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</si>
  <si>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</si>
  <si>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</si>
  <si>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</si>
  <si>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</si>
  <si>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</si>
  <si>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</si>
  <si>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</si>
  <si>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</si>
  <si>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</si>
  <si>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</si>
  <si>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</si>
  <si>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</si>
  <si>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</si>
  <si>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</si>
  <si>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</si>
  <si>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</si>
  <si>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</si>
  <si>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</si>
  <si>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</si>
  <si>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</si>
  <si>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</si>
  <si>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</si>
  <si>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</si>
  <si>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</si>
  <si>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</si>
  <si>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</si>
  <si>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</si>
  <si>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</si>
  <si>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</si>
  <si>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</si>
  <si>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</si>
  <si>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</si>
  <si>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</si>
  <si>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</si>
  <si>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</si>
  <si>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</si>
  <si>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</si>
  <si>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</si>
  <si>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</si>
  <si>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</si>
  <si>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</si>
  <si>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</si>
  <si>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</si>
  <si>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</si>
  <si>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</si>
  <si>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</si>
  <si>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</si>
  <si>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</si>
  <si>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</si>
  <si>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</si>
  <si>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</si>
  <si>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</si>
  <si>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</si>
  <si>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</si>
  <si>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</si>
  <si>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</si>
  <si>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</si>
  <si>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</si>
  <si>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</si>
  <si>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</si>
  <si>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</si>
  <si>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</si>
  <si>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</si>
  <si>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</si>
  <si>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</si>
  <si>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</si>
  <si>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</si>
  <si>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</si>
  <si>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</si>
  <si>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</si>
  <si>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</si>
  <si>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</si>
  <si>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</si>
  <si>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</si>
  <si>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</si>
  <si>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</si>
  <si>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</si>
  <si>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</si>
  <si>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</si>
  <si>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</si>
  <si>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</si>
  <si>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</si>
  <si>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</si>
  <si>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</si>
  <si>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</si>
  <si>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</si>
  <si>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</si>
  <si>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</si>
  <si>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</si>
  <si>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</si>
  <si>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</si>
  <si>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</si>
  <si>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</si>
  <si>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</si>
  <si>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</si>
  <si>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</si>
  <si>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</si>
  <si>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</si>
  <si>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</si>
  <si>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</si>
  <si>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</si>
  <si>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</si>
  <si>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</si>
  <si>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</si>
  <si>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</si>
  <si>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</si>
  <si>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</si>
  <si>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</si>
  <si>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</si>
  <si>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</si>
  <si>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</si>
  <si>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</si>
  <si>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</si>
  <si>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</si>
  <si>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</si>
  <si>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</si>
  <si>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</si>
  <si>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</si>
  <si>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</si>
  <si>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</si>
  <si>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</si>
  <si>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</si>
  <si>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</si>
  <si>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</si>
  <si>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</si>
  <si>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</si>
  <si>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</si>
  <si>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</si>
  <si>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</si>
  <si>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</si>
  <si>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</si>
  <si>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</si>
  <si>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</si>
  <si>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</si>
  <si>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</si>
  <si>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</si>
  <si>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</si>
  <si>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</si>
  <si>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</si>
  <si>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</si>
  <si>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</si>
  <si>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</si>
  <si>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</si>
  <si>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</si>
  <si>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</si>
  <si>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</si>
  <si>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</si>
  <si>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</si>
  <si>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</si>
  <si>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</si>
  <si>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</si>
  <si>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</si>
  <si>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</si>
  <si>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</si>
  <si>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</si>
  <si>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</si>
  <si>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</si>
  <si>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</si>
  <si>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</si>
  <si>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</si>
  <si>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</si>
  <si>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</si>
  <si>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</si>
  <si>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</si>
  <si>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</si>
  <si>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</si>
  <si>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</si>
  <si>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</si>
  <si>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</si>
  <si>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</si>
  <si>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</si>
  <si>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</si>
  <si>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</si>
  <si>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</si>
  <si>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</si>
  <si>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</si>
  <si>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</si>
  <si>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</si>
  <si>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</si>
  <si>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</si>
  <si>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</si>
  <si>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</si>
  <si>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</si>
  <si>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</si>
  <si>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</si>
  <si>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</si>
  <si>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</si>
  <si>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</si>
  <si>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</si>
  <si>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</si>
  <si>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</si>
  <si>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</si>
  <si>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</si>
  <si>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</si>
  <si>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</si>
  <si>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</si>
  <si>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</si>
  <si>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</si>
  <si>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</si>
  <si>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</si>
  <si>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</si>
  <si>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</si>
  <si>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</si>
  <si>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</si>
  <si>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</si>
  <si>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</si>
  <si>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</si>
  <si>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</si>
  <si>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</si>
  <si>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</si>
  <si>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</si>
  <si>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</si>
  <si>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</si>
  <si>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</si>
  <si>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</si>
  <si>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</si>
  <si>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</si>
  <si>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</si>
  <si>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</si>
  <si>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</si>
  <si>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</si>
  <si>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</si>
  <si>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</si>
  <si>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</si>
  <si>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</si>
  <si>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</si>
  <si>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</si>
  <si>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</si>
  <si>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</si>
  <si>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</si>
  <si>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</si>
  <si>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</si>
  <si>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</si>
  <si>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</si>
  <si>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</si>
  <si>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</si>
  <si>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</si>
  <si>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</si>
  <si>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</si>
  <si>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</si>
  <si>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</si>
  <si>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</si>
  <si>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</si>
  <si>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</si>
  <si>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</si>
  <si>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</si>
  <si>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</si>
  <si>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</si>
  <si>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</si>
  <si>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</si>
  <si>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</si>
  <si>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</si>
  <si>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</si>
  <si>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</si>
  <si>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</si>
  <si>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</si>
  <si>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</si>
  <si>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</si>
  <si>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</si>
  <si>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</si>
  <si>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</si>
  <si>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</si>
  <si>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</si>
  <si>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</si>
  <si>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</si>
  <si>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</si>
  <si>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</si>
  <si>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</si>
  <si>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</si>
  <si>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</si>
  <si>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</si>
  <si>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</si>
  <si>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</si>
  <si>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</si>
  <si>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</si>
  <si>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</si>
  <si>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</si>
  <si>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</si>
  <si>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</si>
  <si>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</si>
  <si>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</si>
  <si>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</si>
  <si>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</si>
  <si>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</si>
  <si>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</si>
  <si>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</si>
  <si>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</si>
  <si>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</si>
  <si>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</si>
  <si>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</si>
  <si>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</si>
  <si>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</si>
  <si>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</si>
  <si>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</si>
  <si>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</si>
  <si>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</si>
  <si>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</si>
  <si>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</si>
  <si>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</si>
  <si>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</si>
  <si>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</si>
  <si>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</si>
  <si>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</si>
  <si>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</si>
  <si>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</si>
  <si>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</si>
  <si>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</si>
  <si>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</si>
  <si>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</si>
  <si>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</si>
  <si>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</si>
  <si>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</si>
  <si>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</si>
  <si>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</si>
  <si>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</si>
  <si>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</si>
  <si>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</si>
  <si>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</si>
  <si>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</si>
  <si>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</si>
  <si>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</si>
  <si>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</si>
  <si>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</si>
  <si>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</si>
  <si>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</si>
  <si>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</si>
  <si>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</si>
  <si>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</si>
  <si>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</si>
  <si>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</si>
  <si>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</si>
  <si>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</si>
  <si>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</si>
  <si>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</si>
  <si>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</si>
  <si>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</si>
  <si>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</si>
  <si>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</si>
  <si>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</si>
  <si>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</si>
  <si>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</si>
  <si>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</si>
  <si>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</si>
  <si>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</si>
  <si>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</si>
  <si>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</si>
  <si>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</si>
  <si>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</si>
  <si>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</si>
  <si>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</si>
  <si>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</si>
  <si>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</si>
  <si>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</si>
  <si>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</si>
  <si>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</si>
  <si>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</si>
  <si>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</si>
  <si>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</si>
  <si>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</si>
  <si>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</si>
  <si>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</si>
  <si>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</si>
  <si>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</si>
  <si>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</si>
  <si>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</si>
  <si>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</si>
  <si>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</si>
  <si>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</si>
  <si>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</si>
  <si>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</si>
  <si>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</si>
  <si>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</si>
  <si>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</si>
  <si>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</si>
  <si>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</si>
  <si>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</si>
  <si>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</si>
  <si>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</si>
  <si>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</si>
  <si>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</si>
  <si>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</si>
  <si>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</si>
  <si>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</si>
  <si>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</si>
  <si>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</si>
  <si>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</si>
  <si>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</si>
  <si>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</si>
  <si>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</si>
  <si>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</si>
  <si>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</si>
  <si>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</si>
  <si>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</si>
  <si>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</si>
  <si>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</si>
  <si>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</si>
  <si>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</si>
  <si>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</si>
  <si>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</si>
  <si>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</si>
  <si>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</si>
  <si>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</si>
  <si>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</si>
  <si>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</si>
  <si>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</si>
  <si>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</si>
  <si>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</si>
  <si>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</si>
  <si>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</si>
  <si>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</si>
  <si>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</si>
  <si>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</si>
  <si>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</si>
  <si>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</si>
  <si>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</si>
  <si>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</si>
  <si>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</si>
  <si>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</si>
  <si>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</si>
  <si>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</si>
  <si>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</si>
  <si>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</si>
  <si>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</si>
  <si>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</si>
  <si>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</si>
  <si>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</si>
  <si>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</si>
  <si>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</si>
  <si>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</si>
  <si>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</si>
  <si>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</si>
  <si>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</si>
  <si>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</si>
  <si>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</si>
  <si>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</si>
  <si>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</si>
  <si>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</si>
  <si>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</si>
  <si>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</si>
  <si>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</si>
  <si>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</si>
  <si>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</si>
  <si>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</si>
  <si>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</si>
  <si>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</si>
  <si>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</si>
  <si>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</si>
  <si>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</si>
  <si>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</si>
  <si>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</si>
  <si>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</si>
  <si>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</si>
  <si>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</si>
  <si>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</si>
  <si>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</si>
  <si>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</si>
  <si>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</si>
  <si>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</si>
  <si>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</si>
  <si>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</si>
  <si>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</si>
  <si>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</si>
  <si>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</si>
  <si>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</si>
  <si>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</si>
  <si>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</si>
  <si>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</si>
  <si>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</si>
  <si>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</si>
  <si>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</si>
  <si>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</si>
  <si>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</si>
  <si>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</si>
  <si>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</si>
  <si>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</si>
  <si>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</si>
  <si>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</si>
  <si>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</si>
  <si>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</si>
  <si>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</si>
  <si>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</si>
  <si>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</si>
  <si>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</si>
  <si>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</si>
  <si>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</si>
  <si>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</si>
  <si>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</si>
  <si>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</si>
  <si>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</si>
  <si>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</si>
  <si>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</si>
  <si>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</si>
  <si>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</si>
  <si>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</si>
  <si>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</si>
  <si>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</si>
  <si>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</si>
  <si>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</si>
  <si>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</si>
  <si>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</si>
  <si>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</si>
  <si>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</si>
  <si>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</si>
  <si>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</si>
  <si>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</si>
  <si>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</si>
  <si>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</si>
  <si>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</si>
  <si>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</si>
  <si>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</si>
  <si>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</si>
  <si>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</si>
  <si>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</si>
  <si>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</si>
  <si>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</si>
  <si>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</si>
  <si>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</si>
  <si>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</si>
  <si>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</si>
  <si>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</si>
  <si>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</si>
  <si>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</si>
  <si>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</si>
  <si>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</si>
  <si>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</si>
  <si>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</si>
  <si>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</si>
  <si>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</si>
  <si>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</si>
  <si>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</si>
  <si>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</si>
  <si>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</si>
  <si>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</si>
  <si>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</si>
  <si>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</si>
  <si>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</si>
  <si>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</si>
  <si>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</si>
  <si>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</si>
  <si>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</si>
  <si>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</si>
  <si>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</si>
  <si>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</si>
  <si>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</si>
  <si>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</si>
  <si>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</si>
  <si>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</si>
  <si>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</si>
  <si>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</si>
  <si>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</si>
  <si>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</si>
  <si>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</si>
  <si>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</si>
  <si>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</si>
  <si>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</si>
  <si>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</si>
  <si>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</si>
  <si>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</si>
  <si>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</si>
  <si>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</si>
  <si>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</si>
  <si>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</si>
  <si>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</si>
  <si>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</si>
  <si>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</si>
  <si>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</si>
  <si>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</si>
  <si>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</si>
  <si>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</si>
  <si>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</si>
  <si>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</si>
  <si>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</si>
  <si>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</si>
  <si>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</si>
  <si>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</si>
  <si>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</si>
  <si>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</si>
  <si>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</si>
  <si>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</si>
  <si>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</si>
  <si>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</si>
  <si>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</si>
  <si>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</si>
  <si>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</si>
  <si>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</si>
  <si>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</si>
  <si>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</si>
  <si>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</si>
  <si>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</si>
  <si>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</si>
  <si>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</si>
  <si>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</si>
  <si>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</si>
  <si>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</si>
  <si>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</si>
  <si>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</si>
  <si>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</si>
  <si>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</si>
  <si>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</si>
  <si>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</si>
  <si>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</si>
  <si>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</si>
  <si>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</si>
  <si>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</si>
  <si>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</si>
  <si>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</si>
  <si>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</si>
  <si>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</si>
  <si>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</si>
  <si>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</si>
  <si>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</si>
  <si>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</si>
  <si>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</si>
  <si>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</si>
  <si>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</si>
  <si>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</si>
  <si>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</si>
  <si>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</si>
  <si>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</si>
  <si>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</si>
  <si>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</si>
  <si>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</si>
  <si>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</si>
  <si>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</si>
  <si>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</si>
  <si>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</si>
  <si>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</si>
  <si>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</si>
  <si>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</si>
  <si>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</si>
  <si>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</si>
  <si>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</si>
  <si>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</si>
  <si>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</si>
  <si>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</si>
  <si>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</si>
  <si>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</si>
  <si>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</si>
  <si>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</si>
  <si>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</si>
  <si>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</si>
  <si>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</si>
  <si>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</si>
  <si>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</si>
  <si>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</si>
  <si>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</si>
  <si>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</si>
  <si>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</si>
  <si>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</si>
  <si>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</si>
  <si>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</si>
  <si>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</si>
  <si>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</si>
  <si>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</si>
  <si>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</si>
  <si>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</si>
  <si>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</si>
  <si>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</si>
  <si>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</si>
  <si>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</si>
  <si>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</si>
  <si>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</si>
  <si>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</si>
  <si>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</si>
  <si>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</si>
  <si>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</si>
  <si>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</si>
  <si>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</si>
  <si>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</si>
  <si>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</si>
  <si>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</si>
  <si>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</si>
  <si>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</si>
  <si>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</si>
  <si>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</si>
  <si>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</si>
  <si>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</si>
  <si>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</si>
  <si>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</si>
  <si>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</si>
  <si>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</si>
  <si>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</si>
  <si>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</si>
  <si>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</si>
  <si>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</si>
  <si>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</si>
  <si>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</si>
  <si>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</si>
  <si>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</si>
  <si>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</si>
  <si>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</si>
  <si>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</si>
  <si>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</si>
  <si>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</si>
  <si>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</si>
  <si>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</si>
  <si>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</si>
  <si>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</si>
  <si>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</si>
  <si>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</si>
  <si>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</si>
  <si>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</si>
  <si>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</si>
  <si>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</si>
  <si>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</si>
  <si>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</si>
  <si>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</si>
  <si>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</si>
  <si>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</si>
  <si>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</si>
  <si>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</si>
  <si>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</si>
  <si>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</si>
  <si>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</si>
  <si>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</si>
  <si>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</si>
  <si>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</si>
  <si>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</si>
  <si>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</si>
  <si>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</si>
  <si>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</si>
  <si>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</si>
  <si>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</si>
  <si>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</si>
  <si>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</si>
  <si>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</si>
  <si>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</si>
  <si>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</si>
  <si>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</si>
  <si>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</si>
  <si>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</si>
  <si>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</si>
  <si>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</si>
  <si>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</si>
  <si>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</si>
  <si>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</si>
  <si>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</si>
  <si>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</si>
  <si>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</si>
  <si>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</si>
  <si>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</si>
  <si>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</si>
  <si>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</si>
  <si>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</si>
  <si>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</si>
  <si>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</si>
  <si>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</si>
  <si>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</si>
  <si>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</si>
  <si>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</si>
  <si>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</si>
  <si>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</si>
  <si>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</si>
  <si>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</si>
  <si>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</si>
  <si>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</si>
  <si>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</si>
  <si>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</si>
  <si>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</si>
  <si>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</si>
  <si>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</si>
  <si>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</si>
  <si>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</si>
  <si>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</si>
  <si>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</si>
  <si>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</si>
  <si>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</si>
  <si>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</si>
  <si>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</si>
  <si>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</si>
  <si>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</si>
  <si>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</si>
  <si>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</si>
  <si>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</si>
  <si>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</si>
  <si>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</si>
  <si>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</si>
  <si>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</si>
  <si>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</si>
  <si>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</si>
  <si>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</si>
  <si>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</si>
  <si>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</si>
  <si>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</si>
  <si>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</si>
  <si>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</si>
  <si>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</si>
  <si>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</si>
  <si>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</si>
  <si>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</si>
  <si>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</si>
  <si>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</si>
  <si>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</si>
  <si>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</si>
  <si>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</si>
  <si>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</si>
  <si>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</si>
  <si>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</si>
  <si>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</si>
  <si>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</si>
  <si>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</si>
  <si>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</si>
  <si>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</si>
  <si>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</si>
  <si>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</si>
  <si>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</si>
  <si>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</si>
  <si>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</si>
  <si>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</si>
  <si>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</si>
  <si>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</si>
  <si>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</si>
  <si>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</si>
  <si>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</si>
  <si>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</si>
  <si>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</si>
  <si>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</si>
  <si>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</si>
  <si>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</si>
  <si>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</si>
  <si>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</si>
  <si>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</si>
  <si>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</si>
  <si>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</si>
  <si>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</si>
  <si>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</si>
  <si>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</si>
  <si>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</si>
  <si>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</si>
  <si>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</si>
  <si>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</si>
  <si>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</si>
  <si>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</si>
  <si>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</si>
  <si>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</si>
  <si>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</si>
  <si>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</si>
  <si>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</si>
  <si>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</si>
  <si>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</si>
  <si>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</si>
  <si>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</si>
  <si>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</si>
  <si>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</si>
  <si>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</si>
  <si>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</si>
  <si>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</si>
  <si>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</si>
  <si>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</si>
  <si>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</si>
  <si>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</si>
  <si>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</si>
  <si>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</si>
  <si>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</si>
  <si>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</si>
  <si>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</si>
  <si>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</si>
  <si>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</si>
  <si>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</si>
  <si>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</si>
  <si>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</si>
  <si>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</si>
  <si>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</si>
  <si>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</si>
  <si>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</si>
  <si>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</si>
  <si>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</si>
  <si>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</si>
  <si>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</si>
  <si>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</si>
  <si>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</si>
  <si>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</si>
  <si>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</si>
  <si>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</si>
  <si>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</si>
  <si>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</si>
  <si>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</si>
  <si>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</si>
  <si>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</si>
  <si>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</si>
  <si>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</si>
  <si>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</si>
  <si>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</si>
  <si>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</si>
  <si>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</si>
  <si>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</si>
  <si>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</si>
  <si>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</si>
  <si>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</si>
  <si>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</si>
  <si>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</si>
  <si>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</si>
  <si>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</si>
  <si>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</si>
  <si>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</si>
  <si>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</si>
  <si>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</si>
  <si>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</si>
  <si>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</si>
  <si>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</si>
  <si>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</si>
  <si>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</si>
  <si>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</si>
  <si>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</si>
  <si>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</si>
  <si>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</si>
  <si>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</si>
  <si>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</si>
  <si>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</si>
  <si>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</si>
  <si>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</si>
  <si>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</si>
  <si>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</si>
  <si>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</si>
  <si>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</si>
  <si>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</si>
  <si>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</si>
  <si>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</si>
  <si>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</si>
  <si>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</si>
  <si>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</si>
  <si>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</si>
  <si>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</si>
  <si>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</si>
  <si>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</si>
  <si>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</si>
  <si>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</si>
  <si>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</si>
  <si>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</si>
  <si>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</si>
  <si>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</si>
  <si>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</si>
  <si>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</si>
  <si>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</si>
  <si>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</si>
  <si>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</si>
  <si>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</si>
  <si>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</si>
  <si>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</si>
  <si>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</si>
  <si>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</si>
  <si>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</si>
  <si>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</si>
  <si>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</si>
  <si>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</si>
  <si>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</si>
  <si>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</si>
  <si>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</si>
  <si>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</si>
  <si>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</si>
  <si>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</si>
  <si>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</si>
  <si>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</si>
  <si>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</si>
  <si>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</si>
  <si>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</si>
  <si>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</si>
  <si>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</si>
  <si>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</si>
  <si>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</si>
  <si>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</si>
  <si>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</si>
  <si>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</si>
  <si>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</si>
  <si>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</si>
  <si>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</si>
  <si>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</si>
  <si>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</si>
  <si>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</si>
  <si>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</si>
  <si>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</si>
  <si>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</si>
  <si>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</si>
  <si>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</si>
  <si>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</si>
  <si>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</si>
  <si>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</si>
  <si>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</si>
  <si>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</si>
  <si>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</si>
  <si>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</si>
  <si>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</si>
  <si>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</si>
  <si>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</si>
  <si>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</si>
  <si>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</si>
  <si>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</si>
  <si>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</si>
  <si>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</si>
  <si>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</si>
  <si>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</si>
  <si>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</si>
  <si>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</si>
  <si>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</si>
  <si>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</si>
  <si>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</si>
  <si>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</si>
  <si>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</si>
  <si>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</si>
  <si>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</si>
  <si>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</si>
  <si>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</si>
  <si>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</si>
  <si>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</si>
  <si>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</si>
  <si>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</si>
  <si>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</si>
  <si>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</si>
  <si>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</si>
  <si>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</si>
  <si>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</si>
  <si>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</si>
  <si>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</si>
  <si>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</si>
  <si>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</si>
  <si>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</si>
  <si>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</si>
  <si>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</si>
  <si>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</si>
  <si>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</si>
  <si>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</si>
  <si>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</si>
  <si>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</si>
  <si>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</si>
  <si>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</si>
  <si>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</si>
  <si>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</si>
  <si>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</si>
  <si>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</si>
  <si>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</si>
  <si>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</si>
  <si>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</si>
  <si>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</si>
  <si>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</si>
  <si>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</si>
  <si>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</si>
  <si>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</si>
  <si>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</si>
  <si>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</si>
  <si>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</si>
  <si>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</si>
  <si>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</si>
  <si>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</si>
  <si>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</si>
  <si>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</si>
  <si>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</si>
  <si>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</si>
  <si>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</si>
  <si>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</si>
  <si>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</si>
  <si>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</si>
  <si>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</si>
  <si>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</si>
  <si>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</si>
  <si>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</si>
  <si>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</si>
  <si>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</si>
  <si>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</si>
  <si>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</si>
  <si>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</si>
  <si>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</si>
  <si>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</si>
  <si>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</si>
  <si>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</si>
  <si>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</si>
  <si>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</si>
  <si>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</si>
  <si>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</si>
  <si>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</si>
  <si>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</si>
  <si>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</si>
  <si>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</si>
  <si>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</si>
  <si>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</si>
  <si>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</si>
  <si>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</si>
  <si>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</si>
  <si>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</si>
  <si>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</si>
  <si>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</si>
  <si>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</si>
  <si>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</si>
  <si>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</si>
  <si>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</si>
  <si>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</si>
  <si>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</si>
  <si>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</si>
  <si>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</si>
  <si>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</si>
  <si>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</si>
  <si>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</si>
  <si>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</si>
  <si>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</si>
  <si>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</si>
  <si>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</si>
  <si>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</si>
  <si>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</si>
  <si>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</si>
  <si>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</si>
  <si>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</si>
  <si>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</si>
  <si>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</si>
  <si>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</si>
  <si>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</si>
  <si>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</si>
  <si>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</si>
  <si>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</si>
  <si>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</si>
  <si>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</si>
  <si>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</si>
  <si>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</si>
  <si>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</si>
  <si>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</si>
  <si>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</si>
  <si>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</si>
  <si>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</si>
  <si>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</si>
  <si>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</si>
  <si>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</si>
  <si>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</si>
  <si>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</si>
  <si>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</si>
  <si>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</si>
  <si>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</si>
  <si>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</si>
  <si>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</si>
  <si>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</si>
  <si>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</si>
  <si>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</si>
  <si>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</si>
  <si>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</si>
  <si>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</si>
  <si>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</si>
  <si>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</si>
  <si>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</si>
  <si>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</si>
  <si>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</si>
  <si>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</si>
  <si>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</si>
  <si>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</si>
  <si>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</si>
  <si>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</si>
  <si>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</si>
  <si>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</si>
  <si>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</si>
  <si>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</si>
  <si>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</si>
  <si>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</si>
  <si>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</si>
  <si>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</si>
  <si>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</si>
  <si>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</si>
  <si>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</si>
  <si>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</si>
  <si>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</si>
  <si>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</si>
  <si>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</si>
  <si>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</si>
  <si>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</si>
  <si>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</si>
  <si>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</si>
  <si>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</si>
  <si>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</si>
  <si>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</si>
  <si>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</si>
  <si>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</si>
  <si>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</si>
  <si>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</si>
  <si>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</si>
  <si>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</si>
  <si>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</si>
  <si>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</si>
  <si>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</si>
  <si>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</si>
  <si>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</si>
  <si>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</si>
  <si>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</si>
  <si>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</si>
  <si>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</si>
  <si>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</si>
  <si>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</si>
  <si>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</si>
  <si>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</si>
  <si>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</si>
  <si>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</si>
  <si>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</si>
  <si>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</si>
  <si>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</si>
  <si>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</si>
  <si>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</si>
  <si>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</si>
  <si>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</si>
  <si>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</si>
  <si>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</si>
  <si>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</si>
  <si>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</si>
  <si>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</si>
  <si>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</si>
  <si>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</si>
  <si>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</si>
  <si>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</si>
  <si>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</si>
  <si>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</si>
  <si>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</si>
  <si>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</si>
  <si>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</si>
  <si>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</si>
  <si>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</si>
  <si>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</si>
  <si>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</si>
  <si>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</si>
  <si>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</si>
  <si>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</si>
  <si>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</si>
  <si>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</si>
  <si>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</si>
  <si>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</si>
  <si>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</si>
  <si>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</si>
  <si>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</si>
  <si>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</si>
  <si>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</si>
  <si>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</si>
  <si>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</si>
  <si>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</si>
  <si>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</si>
  <si>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</si>
  <si>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</si>
  <si>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</si>
  <si>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</si>
  <si>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</si>
  <si>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</si>
  <si>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</si>
  <si>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</si>
  <si>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</si>
  <si>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</si>
  <si>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</si>
  <si>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</si>
  <si>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</si>
  <si>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</si>
  <si>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</si>
  <si>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</si>
  <si>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</si>
  <si>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</si>
  <si>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</si>
  <si>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</si>
  <si>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</si>
  <si>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</si>
  <si>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</si>
  <si>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</si>
  <si>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</si>
  <si>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</si>
  <si>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</si>
  <si>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</si>
  <si>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</si>
  <si>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</si>
  <si>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</si>
  <si>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</si>
  <si>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</si>
  <si>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</si>
  <si>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</si>
  <si>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</si>
  <si>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</si>
  <si>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</si>
  <si>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</si>
  <si>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</si>
  <si>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</si>
  <si>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</si>
  <si>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</si>
  <si>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</si>
  <si>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</si>
  <si>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</si>
  <si>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</si>
  <si>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</si>
  <si>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</si>
  <si>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</si>
  <si>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</si>
  <si>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</si>
  <si>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</si>
  <si>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</si>
  <si>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</si>
  <si>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</si>
  <si>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</si>
  <si>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</si>
  <si>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</si>
  <si>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</si>
  <si>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</si>
  <si>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</si>
  <si>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</si>
  <si>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</si>
  <si>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</si>
  <si>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</si>
  <si>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</si>
  <si>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</si>
  <si>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</si>
  <si>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</si>
  <si>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</si>
  <si>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</si>
  <si>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</si>
  <si>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</si>
  <si>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</si>
  <si>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</si>
  <si>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</si>
  <si>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</si>
  <si>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</si>
  <si>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</si>
  <si>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</si>
  <si>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</si>
  <si>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</si>
  <si>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</si>
  <si>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</si>
  <si>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</si>
  <si>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</si>
  <si>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</si>
  <si>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</si>
  <si>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</si>
  <si>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</si>
  <si>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</si>
  <si>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</si>
  <si>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</si>
  <si>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</si>
  <si>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</si>
  <si>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</si>
  <si>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</si>
  <si>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</si>
  <si>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</si>
  <si>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</si>
  <si>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</si>
  <si>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</si>
  <si>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</si>
  <si>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</si>
  <si>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</si>
  <si>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</si>
  <si>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</si>
  <si>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</si>
  <si>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</si>
  <si>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</si>
  <si>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</si>
  <si>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</si>
  <si>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</si>
  <si>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</si>
  <si>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</si>
  <si>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</si>
  <si>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</si>
  <si>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</si>
  <si>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</si>
  <si>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</si>
  <si>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</si>
  <si>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</si>
  <si>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</si>
  <si>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</si>
  <si>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</si>
  <si>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</si>
  <si>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</si>
  <si>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</si>
  <si>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</si>
  <si>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</si>
  <si>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</si>
  <si>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</si>
  <si>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</si>
  <si>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</si>
  <si>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</si>
  <si>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</si>
  <si>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</si>
  <si>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</si>
  <si>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</si>
  <si>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</si>
  <si>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</si>
  <si>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</si>
  <si>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</si>
  <si>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</si>
  <si>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</si>
  <si>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</si>
  <si>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</si>
  <si>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</si>
  <si>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</si>
  <si>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</si>
  <si>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</si>
  <si>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</si>
  <si>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</si>
  <si>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</si>
  <si>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</si>
  <si>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</si>
  <si>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</si>
  <si>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</si>
  <si>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</si>
  <si>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</si>
  <si>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</si>
  <si>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</si>
  <si>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</si>
  <si>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</si>
  <si>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</si>
  <si>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</si>
  <si>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</si>
  <si>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</si>
  <si>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</si>
  <si>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</si>
  <si>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</si>
  <si>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</si>
  <si>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</si>
  <si>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</si>
  <si>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</si>
  <si>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</si>
  <si>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</si>
  <si>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</si>
  <si>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</si>
  <si>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</si>
  <si>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</si>
  <si>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</si>
  <si>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</si>
  <si>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</si>
  <si>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</si>
  <si>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</si>
  <si>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</si>
  <si>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</si>
  <si>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</si>
  <si>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</si>
  <si>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</si>
  <si>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</si>
  <si>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</si>
  <si>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</si>
  <si>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</si>
  <si>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</si>
  <si>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</si>
  <si>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</si>
  <si>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</si>
  <si>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</si>
  <si>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</si>
  <si>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</si>
  <si>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</si>
  <si>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</si>
  <si>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</si>
  <si>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</si>
  <si>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</si>
  <si>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</si>
  <si>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</si>
  <si>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</si>
  <si>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</si>
  <si>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</si>
  <si>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</si>
  <si>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</si>
  <si>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</si>
  <si>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</si>
  <si>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</si>
  <si>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</si>
  <si>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</si>
  <si>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</si>
  <si>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</si>
  <si>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</si>
  <si>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</si>
  <si>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</si>
  <si>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</si>
  <si>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</si>
  <si>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</si>
  <si>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</si>
  <si>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</si>
  <si>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</si>
  <si>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</si>
  <si>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</si>
  <si>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</si>
  <si>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</si>
  <si>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</si>
  <si>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</si>
  <si>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</si>
  <si>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</si>
  <si>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</si>
  <si>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</si>
  <si>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</si>
  <si>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</si>
  <si>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</si>
  <si>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</si>
  <si>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</si>
  <si>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</si>
  <si>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</si>
  <si>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</si>
  <si>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</si>
  <si>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</si>
  <si>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</si>
  <si>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</si>
  <si>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</si>
  <si>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</si>
  <si>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</si>
  <si>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</si>
  <si>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</si>
  <si>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</si>
  <si>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</si>
  <si>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</si>
  <si>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</si>
  <si>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</si>
  <si>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</si>
  <si>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</si>
  <si>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</si>
  <si>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</si>
  <si>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</si>
  <si>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</si>
  <si>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</si>
  <si>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</si>
  <si>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</si>
  <si>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</si>
  <si>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</si>
  <si>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</si>
  <si>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</si>
  <si>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</si>
  <si>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</si>
  <si>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</si>
  <si>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</si>
  <si>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</si>
  <si>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</si>
  <si>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</si>
  <si>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</si>
  <si>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</si>
  <si>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</si>
  <si>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</si>
  <si>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</si>
  <si>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</si>
  <si>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</si>
  <si>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</si>
  <si>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</si>
  <si>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</si>
  <si>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</si>
  <si>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</si>
  <si>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</si>
  <si>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</si>
  <si>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</si>
  <si>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</si>
  <si>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</si>
  <si>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</si>
  <si>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</si>
  <si>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</si>
  <si>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</si>
  <si>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</si>
  <si>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</si>
  <si>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</si>
  <si>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</si>
  <si>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</si>
  <si>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</si>
  <si>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</si>
  <si>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</si>
  <si>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</si>
  <si>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</si>
  <si>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</si>
  <si>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</si>
  <si>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</si>
  <si>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</si>
  <si>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</si>
  <si>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</si>
  <si>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</si>
  <si>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</si>
  <si>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</si>
  <si>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</si>
  <si>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</si>
  <si>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</si>
  <si>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</si>
  <si>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</si>
  <si>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</si>
  <si>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</si>
  <si>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</si>
  <si>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</si>
  <si>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</si>
  <si>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</si>
  <si>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</si>
  <si>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</si>
  <si>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</si>
  <si>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</si>
  <si>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</si>
  <si>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</si>
  <si>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</si>
  <si>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</si>
  <si>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</si>
  <si>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</si>
  <si>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</si>
  <si>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</si>
  <si>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</si>
  <si>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</si>
  <si>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</si>
  <si>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</si>
  <si>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</si>
  <si>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</si>
  <si>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</si>
  <si>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</si>
  <si>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</si>
  <si>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</si>
  <si>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</si>
  <si>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</si>
  <si>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</si>
  <si>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</si>
  <si>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</si>
  <si>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</si>
  <si>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</si>
  <si>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</si>
  <si>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</si>
  <si>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</si>
  <si>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</si>
  <si>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</si>
  <si>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</si>
  <si>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</si>
  <si>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</si>
  <si>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</si>
  <si>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</si>
  <si>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</si>
  <si>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</si>
  <si>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</si>
  <si>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</si>
  <si>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</si>
  <si>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</si>
  <si>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</si>
  <si>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</si>
  <si>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</si>
  <si>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</si>
  <si>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</si>
  <si>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</si>
  <si>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</si>
  <si>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</si>
  <si>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</si>
  <si>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</si>
  <si>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</si>
  <si>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</si>
  <si>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</si>
  <si>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</si>
  <si>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</si>
  <si>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</si>
  <si>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</si>
  <si>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</si>
  <si>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</si>
  <si>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</si>
  <si>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</si>
  <si>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</si>
  <si>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</si>
  <si>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</si>
  <si>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</si>
  <si>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</si>
  <si>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</si>
  <si>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</si>
  <si>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</si>
  <si>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</si>
  <si>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</si>
  <si>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</si>
  <si>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</si>
  <si>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</si>
  <si>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</si>
  <si>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</si>
  <si>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</si>
  <si>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</si>
  <si>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</si>
  <si>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</si>
  <si>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</si>
  <si>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</si>
  <si>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</si>
  <si>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</si>
  <si>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</si>
  <si>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</si>
  <si>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</si>
  <si>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</si>
  <si>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</si>
  <si>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</si>
  <si>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</si>
  <si>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</si>
  <si>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</si>
  <si>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</si>
  <si>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</si>
  <si>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</si>
  <si>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</si>
  <si>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</si>
  <si>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</si>
  <si>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</si>
  <si>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</si>
  <si>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</si>
  <si>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</si>
  <si>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</si>
  <si>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</si>
  <si>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</si>
  <si>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</si>
  <si>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</si>
  <si>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</si>
  <si>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</si>
  <si>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</si>
  <si>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</si>
  <si>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</si>
  <si>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</si>
  <si>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</si>
  <si>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</si>
  <si>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</si>
  <si>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</si>
  <si>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</si>
  <si>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</si>
  <si>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</si>
  <si>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</si>
  <si>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</si>
  <si>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</si>
  <si>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</si>
  <si>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</si>
  <si>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</si>
  <si>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</si>
  <si>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</si>
  <si>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</si>
  <si>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</si>
  <si>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</si>
  <si>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</si>
  <si>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</si>
  <si>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</si>
  <si>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</si>
  <si>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</si>
  <si>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</si>
  <si>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</si>
  <si>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</si>
  <si>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</si>
  <si>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</si>
  <si>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</si>
  <si>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</si>
  <si>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</si>
  <si>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</si>
  <si>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</si>
  <si>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</si>
  <si>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</si>
  <si>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</si>
  <si>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</si>
  <si>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</si>
  <si>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</si>
  <si>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</si>
  <si>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</si>
  <si>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</si>
  <si>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</si>
  <si>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</si>
  <si>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</si>
  <si>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</si>
  <si>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</si>
  <si>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</si>
  <si>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</si>
  <si>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</si>
  <si>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</si>
  <si>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</si>
  <si>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</si>
  <si>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</si>
  <si>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</si>
  <si>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</si>
  <si>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</si>
  <si>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</si>
  <si>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</si>
  <si>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</si>
  <si>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</si>
  <si>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</si>
  <si>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</si>
  <si>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</si>
  <si>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</si>
  <si>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</si>
  <si>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</si>
  <si>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</si>
  <si>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</si>
  <si>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</si>
  <si>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</si>
  <si>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</si>
  <si>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</si>
  <si>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</si>
  <si>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</si>
  <si>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</si>
  <si>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</si>
  <si>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</si>
  <si>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</si>
  <si>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</si>
  <si>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</si>
  <si>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</si>
  <si>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</si>
  <si>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</si>
  <si>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</si>
  <si>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</si>
  <si>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</si>
  <si>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</si>
  <si>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</si>
  <si>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</si>
  <si>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</si>
  <si>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</si>
  <si>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</si>
  <si>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</si>
  <si>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</si>
  <si>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</si>
  <si>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</si>
  <si>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</si>
  <si>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</si>
  <si>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</si>
  <si>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</si>
  <si>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</si>
  <si>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</si>
  <si>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</si>
  <si>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</si>
  <si>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</si>
  <si>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</si>
  <si>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</si>
  <si>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</si>
  <si>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</si>
  <si>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</si>
  <si>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</si>
  <si>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</si>
  <si>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</si>
  <si>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</si>
  <si>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</si>
  <si>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</si>
  <si>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</si>
  <si>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</si>
  <si>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</si>
  <si>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</si>
  <si>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</si>
  <si>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</si>
  <si>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</si>
  <si>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</si>
  <si>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</si>
  <si>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</si>
  <si>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</si>
  <si>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</si>
  <si>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</si>
  <si>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</si>
  <si>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</si>
  <si>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</si>
  <si>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</si>
  <si>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</si>
  <si>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</si>
  <si>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</si>
  <si>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</si>
  <si>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</si>
  <si>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</si>
  <si>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</si>
  <si>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</si>
  <si>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</si>
  <si>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</si>
  <si>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</si>
  <si>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</si>
  <si>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</si>
  <si>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</si>
  <si>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</si>
  <si>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</si>
  <si>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</si>
  <si>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</si>
  <si>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</si>
  <si>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</si>
  <si>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</si>
  <si>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</si>
  <si>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</si>
  <si>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</si>
  <si>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</si>
  <si>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</si>
  <si>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</si>
  <si>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</si>
  <si>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</si>
  <si>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</si>
  <si>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</si>
  <si>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</si>
  <si>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</si>
  <si>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</si>
  <si>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</si>
  <si>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</si>
  <si>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</si>
  <si>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</si>
  <si>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</si>
  <si>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</si>
  <si>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</si>
  <si>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</si>
  <si>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</si>
  <si>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</si>
  <si>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</si>
  <si>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</si>
  <si>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</si>
  <si>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</si>
  <si>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</si>
  <si>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</si>
  <si>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</si>
  <si>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</si>
  <si>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</si>
  <si>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</si>
  <si>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</si>
  <si>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</si>
  <si>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</si>
  <si>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</si>
  <si>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</si>
  <si>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</si>
  <si>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</si>
  <si>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</si>
  <si>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</si>
  <si>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</si>
  <si>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</si>
  <si>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</si>
  <si>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</si>
  <si>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</si>
  <si>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</si>
  <si>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</si>
  <si>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</si>
  <si>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</si>
  <si>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</si>
  <si>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</si>
  <si>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</si>
  <si>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</si>
  <si>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</si>
  <si>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</si>
  <si>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</si>
  <si>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</si>
  <si>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</si>
  <si>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</si>
  <si>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</si>
  <si>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</si>
  <si>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</si>
  <si>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</si>
  <si>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</si>
  <si>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</si>
  <si>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</si>
  <si>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</si>
  <si>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</si>
  <si>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</si>
  <si>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</si>
  <si>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</si>
  <si>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</si>
  <si>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</si>
  <si>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</si>
  <si>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</si>
  <si>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</si>
  <si>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</si>
  <si>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</si>
  <si>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</si>
  <si>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</si>
  <si>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</si>
  <si>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</si>
  <si>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</si>
  <si>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</si>
  <si>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</si>
  <si>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</si>
  <si>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</si>
  <si>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</si>
  <si>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</si>
  <si>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</si>
  <si>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</si>
  <si>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</si>
  <si>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</si>
  <si>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</si>
  <si>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</si>
  <si>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</si>
  <si>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</si>
  <si>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</si>
  <si>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</si>
  <si>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</si>
  <si>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</si>
  <si>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</si>
  <si>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</si>
  <si>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</si>
  <si>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</si>
  <si>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</si>
  <si>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</si>
  <si>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</si>
  <si>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</si>
  <si>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</si>
  <si>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</si>
  <si>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</si>
  <si>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</si>
  <si>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</si>
  <si>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</si>
  <si>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</si>
  <si>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</si>
  <si>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</si>
  <si>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</si>
  <si>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</si>
  <si>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</si>
  <si>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</si>
  <si>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</si>
  <si>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</si>
  <si>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</si>
  <si>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</si>
  <si>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</si>
  <si>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</si>
  <si>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</si>
  <si>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</si>
  <si>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</si>
  <si>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</si>
  <si>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</si>
  <si>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</si>
  <si>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</si>
  <si>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</si>
  <si>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</si>
  <si>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</si>
  <si>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</si>
  <si>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</si>
  <si>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</si>
  <si>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</si>
  <si>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</si>
  <si>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</si>
  <si>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</si>
  <si>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</si>
  <si>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</si>
  <si>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</si>
  <si>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</si>
  <si>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</si>
  <si>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</si>
  <si>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</si>
  <si>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</si>
  <si>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</si>
  <si>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</si>
  <si>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</si>
  <si>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</si>
  <si>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</si>
  <si>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</si>
  <si>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</si>
  <si>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</si>
  <si>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</si>
  <si>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</si>
  <si>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</si>
  <si>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</si>
  <si>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</si>
  <si>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</si>
  <si>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</si>
  <si>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</si>
  <si>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</si>
  <si>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</si>
  <si>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</si>
  <si>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</si>
  <si>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</si>
  <si>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</si>
  <si>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</si>
  <si>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</si>
  <si>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</si>
  <si>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</si>
  <si>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</si>
  <si>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</si>
  <si>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</si>
  <si>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</si>
  <si>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</si>
  <si>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</si>
  <si>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</si>
  <si>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</si>
  <si>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</si>
  <si>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</si>
  <si>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</si>
  <si>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</si>
  <si>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</si>
  <si>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</si>
  <si>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</si>
  <si>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</si>
  <si>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</si>
  <si>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</si>
  <si>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</si>
  <si>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</si>
  <si>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</si>
  <si>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</si>
  <si>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</si>
  <si>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</si>
  <si>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</si>
  <si>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</si>
  <si>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</si>
  <si>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</si>
  <si>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</si>
  <si>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</si>
  <si>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</si>
  <si>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</si>
  <si>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</si>
  <si>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</si>
  <si>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</si>
  <si>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</si>
  <si>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</si>
  <si>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</si>
  <si>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</si>
  <si>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</si>
  <si>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</si>
  <si>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</si>
  <si>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</si>
  <si>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</si>
  <si>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</si>
  <si>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</si>
  <si>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</si>
  <si>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</si>
  <si>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</si>
  <si>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</si>
  <si>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</si>
  <si>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</si>
  <si>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</si>
  <si>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</si>
  <si>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</si>
  <si>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</si>
  <si>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</si>
  <si>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</si>
  <si>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</si>
  <si>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</si>
  <si>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</si>
  <si>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</si>
  <si>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</si>
  <si>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</si>
  <si>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</si>
  <si>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</si>
  <si>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</si>
  <si>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</si>
  <si>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</si>
  <si>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</si>
  <si>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</si>
  <si>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</si>
  <si>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</si>
  <si>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</si>
  <si>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</si>
  <si>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</si>
  <si>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</si>
  <si>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</si>
  <si>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</si>
  <si>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</si>
  <si>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</si>
  <si>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</si>
  <si>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</si>
  <si>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</si>
  <si>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</si>
  <si>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</si>
  <si>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</si>
  <si>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</si>
  <si>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</si>
  <si>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</si>
  <si>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</si>
  <si>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</si>
  <si>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</si>
  <si>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</si>
  <si>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</si>
  <si>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</si>
  <si>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</si>
  <si>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</si>
  <si>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</si>
  <si>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</si>
  <si>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</si>
  <si>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</si>
  <si>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</si>
  <si>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</si>
  <si>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</si>
  <si>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</si>
  <si>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</si>
  <si>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</si>
  <si>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</si>
  <si>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</si>
  <si>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</si>
  <si>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</si>
  <si>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</si>
  <si>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</si>
  <si>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</si>
  <si>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</si>
  <si>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</si>
  <si>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</si>
  <si>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</si>
  <si>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</si>
  <si>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</si>
  <si>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</si>
  <si>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</si>
  <si>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</si>
  <si>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</si>
  <si>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</si>
  <si>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</si>
  <si>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</si>
  <si>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</si>
  <si>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</si>
  <si>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</si>
  <si>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</si>
  <si>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</si>
  <si>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</si>
  <si>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</si>
  <si>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</si>
  <si>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</si>
  <si>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</si>
  <si>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</si>
  <si>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</si>
  <si>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</si>
  <si>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</si>
  <si>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</si>
  <si>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</si>
  <si>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</si>
  <si>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</si>
  <si>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</si>
  <si>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</si>
  <si>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</si>
  <si>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</si>
  <si>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</si>
  <si>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</si>
  <si>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</si>
  <si>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</si>
  <si>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</si>
  <si>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</si>
  <si>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</si>
  <si>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</si>
  <si>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</si>
  <si>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</si>
  <si>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</si>
  <si>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</si>
  <si>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</si>
  <si>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</si>
  <si>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</si>
  <si>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</si>
  <si>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</si>
  <si>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</si>
  <si>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</si>
  <si>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</si>
  <si>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</si>
  <si>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</si>
  <si>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</si>
  <si>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</si>
  <si>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</si>
  <si>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</si>
  <si>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</si>
  <si>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</si>
  <si>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</si>
  <si>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</si>
  <si>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</si>
  <si>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</si>
  <si>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</si>
  <si>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</si>
  <si>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</si>
  <si>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</si>
  <si>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</si>
  <si>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</si>
  <si>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</si>
  <si>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</si>
  <si>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</si>
  <si>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</si>
  <si>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</si>
  <si>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</si>
  <si>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</si>
  <si>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</si>
  <si>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</si>
  <si>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</si>
  <si>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</si>
  <si>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</si>
  <si>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</si>
  <si>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</si>
  <si>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</si>
  <si>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</si>
  <si>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</si>
  <si>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</si>
  <si>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</si>
  <si>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</si>
  <si>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</si>
  <si>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</si>
  <si>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</si>
  <si>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</si>
  <si>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</si>
  <si>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</si>
  <si>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</si>
  <si>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</si>
  <si>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</si>
  <si>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</si>
  <si>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</si>
  <si>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</si>
  <si>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</si>
  <si>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</si>
  <si>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</si>
  <si>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</si>
  <si>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</si>
  <si>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</si>
  <si>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</si>
  <si>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</si>
  <si>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</si>
  <si>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</si>
  <si>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</si>
  <si>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</si>
  <si>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</si>
  <si>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</si>
  <si>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</si>
  <si>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</si>
  <si>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</si>
  <si>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</si>
  <si>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</si>
  <si>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</si>
  <si>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</si>
  <si>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</si>
  <si>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</si>
  <si>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</si>
  <si>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</si>
  <si>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</si>
  <si>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</si>
  <si>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</si>
  <si>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</si>
  <si>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</si>
  <si>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</si>
  <si>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</si>
  <si>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</si>
  <si>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</si>
  <si>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</si>
  <si>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</si>
  <si>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</si>
  <si>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</si>
  <si>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</si>
  <si>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</si>
  <si>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</si>
  <si>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</si>
  <si>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</si>
  <si>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</si>
  <si>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</si>
  <si>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</si>
  <si>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</si>
  <si>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</si>
  <si>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</si>
  <si>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</si>
  <si>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</si>
  <si>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</si>
  <si>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</si>
  <si>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</si>
  <si>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</si>
  <si>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</si>
  <si>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</si>
  <si>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</si>
  <si>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</si>
  <si>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</si>
  <si>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</si>
  <si>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</si>
  <si>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</si>
  <si>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</si>
  <si>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</si>
  <si>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</si>
  <si>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</si>
  <si>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</si>
  <si>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</si>
  <si>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</si>
  <si>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</si>
  <si>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</si>
  <si>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</si>
  <si>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</si>
  <si>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</si>
  <si>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</si>
  <si>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</si>
  <si>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</si>
  <si>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</si>
  <si>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</si>
  <si>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</si>
  <si>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</si>
  <si>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</si>
  <si>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</si>
  <si>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</si>
  <si>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</si>
  <si>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</si>
  <si>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</si>
  <si>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</si>
  <si>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</si>
  <si>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</si>
  <si>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</si>
  <si>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</si>
  <si>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</si>
  <si>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</si>
  <si>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</si>
  <si>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</si>
  <si>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</si>
  <si>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</si>
  <si>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</si>
  <si>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</si>
  <si>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</si>
  <si>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</si>
  <si>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</si>
  <si>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</si>
  <si>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</si>
  <si>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</si>
  <si>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</si>
  <si>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</si>
  <si>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</si>
  <si>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</si>
  <si>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</si>
  <si>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</si>
  <si>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</si>
  <si>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</si>
  <si>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</si>
  <si>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</si>
  <si>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</si>
  <si>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</si>
  <si>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</si>
  <si>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</si>
  <si>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</si>
  <si>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</si>
  <si>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</si>
  <si>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</si>
  <si>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</si>
  <si>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</si>
  <si>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</si>
  <si>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</si>
  <si>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</si>
  <si>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</si>
  <si>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</si>
  <si>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</si>
  <si>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</si>
  <si>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</si>
  <si>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</si>
  <si>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</si>
  <si>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</si>
  <si>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</si>
  <si>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</si>
  <si>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</si>
  <si>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</si>
  <si>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</si>
  <si>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</si>
  <si>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</si>
  <si>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</si>
  <si>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</si>
  <si>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</si>
  <si>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</si>
  <si>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</si>
  <si>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</si>
  <si>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</si>
  <si>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</si>
  <si>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</si>
  <si>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</si>
  <si>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</si>
  <si>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</si>
  <si>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</si>
  <si>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</si>
  <si>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</si>
  <si>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</si>
  <si>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</si>
  <si>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</si>
  <si>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</si>
  <si>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</si>
  <si>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</si>
  <si>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</si>
  <si>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</si>
  <si>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</si>
  <si>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</si>
  <si>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</si>
  <si>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</si>
  <si>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</si>
  <si>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</si>
  <si>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</si>
  <si>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</si>
  <si>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</si>
  <si>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</si>
  <si>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</si>
  <si>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</si>
  <si>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</si>
  <si>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</si>
  <si>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</si>
  <si>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</si>
  <si>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</si>
  <si>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</si>
  <si>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</si>
  <si>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</si>
  <si>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</si>
  <si>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</si>
  <si>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</si>
  <si>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</si>
  <si>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</si>
  <si>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</si>
  <si>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</si>
  <si>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</si>
  <si>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</si>
  <si>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</si>
  <si>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</si>
  <si>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</si>
  <si>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</si>
  <si>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</si>
  <si>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</si>
  <si>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</si>
  <si>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</si>
  <si>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</si>
  <si>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</si>
  <si>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</si>
  <si>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</si>
  <si>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</si>
  <si>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</si>
  <si>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</si>
  <si>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</si>
  <si>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</si>
  <si>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</si>
  <si>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</si>
  <si>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</si>
  <si>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</si>
  <si>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</si>
  <si>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</si>
  <si>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</si>
  <si>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</si>
  <si>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</si>
  <si>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</si>
  <si>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</si>
  <si>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</si>
  <si>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</si>
  <si>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</si>
  <si>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</si>
  <si>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</si>
  <si>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</si>
  <si>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</si>
  <si>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</si>
  <si>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</si>
  <si>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</si>
  <si>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</si>
  <si>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</si>
  <si>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</si>
  <si>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</si>
  <si>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</si>
  <si>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</si>
  <si>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</si>
  <si>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</si>
  <si>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</si>
  <si>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</si>
  <si>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</si>
  <si>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</si>
  <si>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</si>
  <si>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</si>
  <si>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</si>
  <si>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</si>
  <si>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</si>
  <si>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</si>
  <si>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</si>
  <si>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</si>
  <si>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</si>
  <si>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</si>
  <si>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</si>
  <si>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</si>
  <si>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</si>
  <si>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</si>
  <si>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</si>
  <si>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</si>
  <si>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</si>
  <si>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</si>
  <si>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</si>
  <si>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</si>
  <si>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</si>
  <si>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</si>
  <si>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</si>
  <si>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</si>
  <si>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</si>
  <si>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</si>
  <si>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</si>
  <si>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</si>
  <si>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</si>
  <si>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</si>
  <si>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</si>
  <si>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</si>
  <si>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</si>
  <si>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</si>
  <si>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</si>
  <si>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</si>
  <si>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</si>
  <si>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</si>
  <si>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</si>
  <si>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</si>
  <si>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</si>
  <si>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</si>
  <si>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</si>
  <si>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</si>
  <si>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</si>
  <si>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</si>
  <si>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</si>
  <si>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</si>
  <si>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</si>
  <si>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</si>
  <si>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</si>
  <si>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</si>
  <si>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</si>
  <si>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</si>
  <si>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</si>
  <si>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</si>
  <si>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</si>
  <si>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</si>
  <si>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</si>
  <si>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</si>
  <si>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</si>
  <si>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</si>
  <si>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</si>
  <si>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</si>
  <si>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</si>
  <si>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</si>
  <si>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</si>
  <si>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</si>
  <si>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</si>
  <si>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</si>
  <si>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</si>
  <si>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</si>
  <si>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</si>
  <si>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</si>
  <si>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</si>
  <si>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</si>
  <si>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</si>
  <si>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</si>
  <si>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</si>
  <si>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</si>
  <si>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</si>
  <si>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</si>
  <si>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</si>
  <si>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</si>
  <si>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</si>
  <si>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</si>
  <si>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</si>
  <si>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</si>
  <si>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</si>
  <si>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</si>
  <si>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</si>
  <si>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</si>
  <si>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</si>
  <si>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</si>
  <si>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</si>
  <si>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</si>
  <si>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</si>
  <si>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</si>
  <si>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</si>
  <si>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</si>
  <si>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</si>
  <si>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</si>
  <si>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</si>
  <si>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</si>
  <si>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</si>
  <si>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</si>
  <si>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</si>
  <si>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</si>
  <si>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</si>
  <si>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</si>
  <si>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</si>
  <si>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</si>
  <si>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</si>
  <si>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</si>
  <si>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</si>
  <si>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</si>
  <si>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</si>
  <si>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</si>
  <si>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</si>
  <si>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</si>
  <si>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</si>
  <si>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</si>
  <si>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</si>
  <si>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</si>
  <si>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</si>
  <si>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</si>
  <si>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</si>
  <si>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</si>
  <si>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</si>
  <si>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</si>
  <si>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</si>
  <si>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</si>
  <si>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</si>
  <si>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</si>
  <si>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</si>
  <si>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</si>
  <si>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</si>
  <si>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</si>
  <si>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</si>
  <si>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</si>
  <si>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</si>
  <si>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</si>
  <si>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</si>
  <si>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</si>
  <si>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</si>
  <si>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</si>
  <si>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</si>
  <si>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</si>
  <si>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</si>
  <si>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</si>
  <si>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</si>
  <si>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</si>
  <si>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</si>
  <si>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</si>
  <si>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</si>
  <si>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</si>
  <si>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</si>
  <si>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</si>
  <si>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</si>
  <si>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</si>
  <si>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</si>
  <si>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</si>
  <si>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</si>
  <si>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</si>
  <si>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</si>
  <si>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</si>
  <si>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</si>
  <si>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</si>
  <si>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</si>
  <si>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</si>
  <si>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</si>
  <si>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</si>
  <si>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</si>
  <si>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</si>
  <si>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</si>
  <si>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</si>
  <si>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</si>
  <si>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</si>
  <si>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</si>
  <si>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</si>
  <si>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</si>
  <si>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</si>
  <si>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</si>
  <si>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</si>
  <si>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</si>
  <si>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</si>
  <si>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</si>
  <si>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</si>
  <si>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</si>
  <si>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</si>
  <si>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</si>
  <si>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</si>
  <si>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</si>
  <si>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</si>
  <si>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</si>
  <si>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</si>
  <si>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</si>
  <si>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</si>
  <si>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</si>
  <si>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</si>
  <si>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</si>
  <si>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</si>
  <si>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</si>
  <si>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</si>
  <si>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</si>
  <si>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</si>
  <si>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</si>
  <si>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</si>
  <si>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</si>
  <si>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</si>
  <si>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</si>
  <si>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</si>
  <si>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</si>
  <si>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</si>
  <si>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</si>
  <si>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</si>
  <si>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</si>
  <si>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</si>
  <si>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</si>
  <si>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</si>
  <si>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</si>
  <si>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</si>
  <si>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</si>
  <si>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</si>
  <si>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</si>
  <si>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</si>
  <si>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</si>
  <si>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</si>
  <si>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</si>
  <si>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</si>
  <si>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</si>
  <si>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</si>
  <si>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</si>
  <si>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</si>
  <si>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</si>
  <si>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</si>
  <si>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</si>
  <si>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</si>
  <si>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</si>
  <si>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</si>
  <si>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</si>
  <si>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</si>
  <si>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</si>
  <si>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</si>
  <si>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</si>
  <si>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</si>
  <si>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</si>
  <si>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</si>
  <si>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</si>
  <si>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</si>
  <si>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</si>
  <si>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</si>
  <si>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</si>
  <si>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</si>
  <si>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</si>
  <si>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</si>
  <si>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</si>
  <si>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</si>
  <si>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</si>
  <si>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</si>
  <si>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</si>
  <si>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</si>
  <si>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</si>
  <si>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</si>
  <si>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</si>
  <si>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</si>
  <si>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</si>
  <si>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</si>
  <si>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</si>
  <si>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</si>
  <si>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</si>
  <si>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</si>
  <si>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</si>
  <si>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</si>
  <si>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</si>
  <si>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</si>
  <si>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</si>
  <si>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</si>
  <si>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</si>
  <si>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</si>
  <si>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</si>
  <si>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</si>
  <si>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</si>
  <si>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</si>
  <si>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</si>
  <si>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</si>
  <si>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</si>
  <si>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</si>
  <si>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</si>
  <si>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</si>
  <si>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</si>
  <si>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</si>
  <si>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</si>
  <si>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</si>
  <si>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</si>
  <si>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</si>
  <si>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</si>
  <si>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</si>
  <si>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</si>
  <si>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</si>
  <si>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</si>
  <si>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</si>
  <si>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</si>
  <si>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</si>
  <si>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</si>
  <si>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</si>
  <si>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</si>
  <si>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</si>
  <si>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</si>
  <si>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</si>
  <si>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</si>
  <si>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</si>
  <si>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</si>
  <si>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</si>
  <si>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</si>
  <si>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</si>
  <si>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</si>
  <si>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</si>
  <si>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</si>
  <si>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</si>
  <si>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</si>
  <si>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</si>
  <si>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</si>
  <si>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</si>
  <si>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</si>
  <si>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</si>
  <si>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</si>
  <si>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</si>
  <si>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</si>
  <si>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</si>
  <si>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</si>
  <si>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</si>
  <si>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</si>
  <si>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</si>
  <si>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</si>
  <si>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</si>
  <si>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</si>
  <si>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</si>
  <si>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</si>
  <si>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</si>
  <si>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</si>
  <si>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</si>
  <si>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</si>
  <si>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</si>
  <si>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</si>
  <si>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</si>
  <si>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</si>
  <si>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</si>
  <si>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</si>
  <si>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</si>
  <si>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</si>
  <si>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</si>
  <si>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</si>
  <si>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</si>
  <si>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</si>
  <si>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</si>
  <si>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</si>
  <si>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</si>
  <si>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</si>
  <si>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</si>
  <si>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</si>
  <si>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</si>
  <si>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</si>
  <si>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</si>
  <si>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</si>
  <si>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</si>
  <si>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</si>
  <si>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</si>
  <si>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</si>
  <si>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</si>
  <si>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</si>
  <si>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</si>
  <si>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</si>
  <si>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</si>
  <si>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</si>
  <si>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</si>
  <si>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</si>
  <si>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</si>
  <si>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</si>
  <si>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</si>
  <si>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</si>
  <si>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</si>
  <si>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</si>
  <si>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</si>
  <si>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</si>
  <si>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</si>
  <si>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</si>
  <si>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</si>
  <si>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</si>
  <si>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</si>
  <si>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</si>
  <si>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</si>
  <si>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</si>
  <si>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</si>
  <si>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</si>
  <si>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</si>
  <si>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</si>
  <si>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</si>
  <si>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</si>
  <si>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</si>
  <si>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</si>
  <si>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</si>
  <si>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</si>
  <si>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</si>
  <si>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</si>
  <si>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</si>
  <si>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</si>
  <si>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</si>
  <si>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</si>
  <si>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</si>
  <si>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</si>
  <si>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</si>
  <si>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</si>
  <si>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</si>
  <si>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</si>
  <si>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</si>
  <si>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</si>
  <si>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</si>
  <si>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</si>
  <si>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</si>
  <si>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</si>
  <si>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</si>
  <si>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</si>
  <si>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</si>
  <si>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</si>
  <si>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</si>
  <si>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</si>
  <si>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</si>
  <si>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</si>
  <si>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</si>
  <si>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</si>
  <si>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</si>
  <si>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</si>
  <si>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</si>
  <si>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</si>
  <si>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</si>
  <si>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</si>
  <si>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</si>
  <si>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</si>
  <si>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</si>
  <si>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</si>
  <si>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</si>
  <si>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</si>
  <si>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</si>
  <si>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</si>
  <si>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</si>
  <si>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</si>
  <si>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</si>
  <si>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</si>
  <si>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</si>
  <si>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</si>
  <si>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</si>
  <si>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</si>
  <si>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</si>
  <si>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</si>
  <si>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</si>
  <si>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</si>
  <si>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</si>
  <si>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</si>
  <si>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</si>
  <si>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</si>
  <si>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</si>
  <si>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</si>
  <si>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</si>
  <si>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</si>
  <si>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</si>
  <si>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</si>
  <si>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</si>
  <si>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</si>
  <si>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</si>
  <si>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</si>
  <si>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</si>
  <si>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</si>
  <si>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</si>
  <si>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</si>
  <si>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</si>
  <si>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</si>
  <si>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</si>
  <si>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</si>
  <si>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</si>
  <si>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</si>
  <si>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</si>
  <si>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</si>
  <si>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</si>
  <si>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</si>
  <si>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</si>
  <si>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</si>
  <si>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</si>
  <si>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</si>
  <si>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</si>
  <si>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</si>
  <si>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</si>
  <si>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</si>
  <si>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</si>
  <si>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</si>
  <si>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</si>
  <si>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</si>
  <si>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</si>
  <si>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</si>
  <si>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</si>
  <si>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</si>
  <si>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</si>
  <si>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</si>
  <si>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</si>
  <si>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</si>
  <si>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</si>
  <si>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</si>
  <si>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</si>
  <si>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</si>
  <si>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</si>
  <si>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</si>
  <si>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</si>
  <si>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</si>
  <si>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</si>
  <si>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</si>
  <si>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</si>
  <si>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</si>
  <si>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</si>
  <si>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</si>
  <si>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</si>
  <si>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</si>
  <si>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</si>
  <si>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</si>
  <si>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</si>
  <si>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</si>
  <si>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</si>
  <si>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</si>
  <si>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</si>
  <si>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</si>
  <si>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</si>
  <si>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</si>
  <si>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</si>
  <si>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</si>
  <si>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</si>
  <si>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</si>
  <si>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</si>
  <si>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</si>
  <si>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</si>
  <si>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</si>
  <si>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</si>
  <si>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</si>
  <si>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</si>
  <si>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</si>
  <si>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</si>
  <si>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</si>
  <si>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</si>
  <si>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</si>
  <si>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</si>
  <si>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</si>
  <si>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</si>
  <si>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</si>
  <si>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</si>
  <si>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</si>
  <si>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</si>
  <si>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</si>
  <si>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</si>
  <si>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</si>
  <si>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</si>
  <si>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</si>
  <si>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</si>
  <si>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</si>
  <si>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</si>
  <si>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</si>
  <si>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</si>
  <si>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</si>
  <si>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</si>
  <si>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</si>
  <si>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</si>
  <si>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</si>
  <si>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</si>
  <si>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</si>
  <si>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</si>
  <si>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</si>
  <si>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</si>
  <si>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</si>
  <si>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</si>
  <si>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</si>
  <si>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</si>
  <si>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</si>
  <si>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</si>
  <si>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</si>
  <si>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</si>
  <si>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</si>
  <si>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</si>
  <si>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</si>
  <si>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</si>
  <si>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</si>
  <si>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</si>
  <si>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</si>
  <si>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</si>
  <si>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</si>
  <si>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</si>
  <si>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</si>
  <si>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</si>
  <si>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</si>
  <si>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</si>
  <si>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</si>
  <si>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</si>
  <si>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</si>
  <si>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</si>
  <si>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</si>
  <si>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</si>
  <si>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</si>
  <si>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</si>
  <si>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</si>
  <si>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</si>
  <si>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</si>
  <si>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</si>
  <si>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</si>
  <si>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</si>
  <si>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</si>
  <si>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</si>
  <si>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</si>
  <si>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</si>
  <si>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</si>
  <si>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</si>
  <si>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</si>
  <si>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</si>
  <si>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</si>
  <si>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</si>
  <si>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</si>
  <si>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</si>
  <si>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</si>
  <si>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</si>
  <si>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</si>
  <si>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</si>
  <si>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</si>
  <si>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</si>
  <si>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</si>
  <si>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</si>
  <si>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</si>
  <si>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</si>
  <si>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</si>
  <si>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</si>
  <si>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</si>
  <si>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</si>
  <si>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</si>
  <si>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</si>
  <si>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</si>
  <si>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</si>
  <si>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</si>
  <si>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</si>
  <si>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</si>
  <si>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</si>
  <si>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</si>
  <si>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</si>
  <si>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</si>
  <si>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</si>
  <si>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</si>
  <si>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</si>
  <si>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</si>
  <si>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</si>
  <si>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</si>
  <si>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</si>
  <si>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</si>
  <si>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</si>
  <si>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</si>
  <si>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</si>
  <si>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</si>
  <si>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</si>
  <si>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</si>
  <si>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</si>
  <si>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</si>
  <si>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</si>
  <si>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</si>
  <si>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</si>
  <si>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</si>
  <si>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</si>
  <si>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</si>
  <si>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</si>
  <si>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</si>
  <si>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</si>
  <si>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</si>
  <si>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</si>
  <si>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</si>
  <si>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</si>
  <si>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</si>
  <si>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</si>
  <si>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</si>
  <si>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</si>
  <si>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</si>
  <si>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</si>
  <si>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</si>
  <si>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</si>
  <si>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</si>
  <si>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</si>
  <si>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</si>
  <si>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</si>
  <si>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</si>
  <si>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</si>
  <si>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</si>
  <si>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</si>
  <si>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</si>
  <si>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</si>
  <si>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</si>
  <si>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</si>
  <si>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</si>
  <si>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</si>
  <si>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</si>
  <si>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</si>
  <si>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</si>
  <si>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</si>
  <si>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</si>
  <si>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</si>
  <si>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</si>
  <si>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</si>
  <si>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</si>
  <si>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</si>
  <si>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</si>
  <si>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</si>
  <si>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</si>
  <si>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</si>
  <si>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</si>
  <si>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</si>
  <si>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</si>
  <si>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</si>
  <si>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</si>
  <si>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</si>
  <si>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</si>
  <si>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</si>
  <si>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</si>
  <si>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</si>
  <si>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</si>
  <si>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</si>
  <si>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</si>
  <si>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</si>
  <si>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</si>
  <si>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</si>
  <si>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</si>
  <si>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</si>
  <si>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</si>
  <si>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</si>
  <si>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</si>
  <si>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</si>
  <si>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</si>
  <si>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</si>
  <si>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</si>
  <si>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</si>
  <si>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</si>
  <si>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</si>
  <si>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</si>
  <si>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</si>
  <si>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</si>
  <si>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</si>
  <si>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</si>
  <si>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</si>
  <si>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</si>
  <si>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</si>
  <si>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</si>
  <si>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</si>
  <si>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</si>
  <si>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</si>
  <si>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</si>
  <si>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</si>
  <si>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</si>
  <si>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</si>
  <si>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</si>
  <si>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</si>
  <si>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</si>
  <si>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</si>
  <si>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</si>
  <si>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</si>
  <si>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</si>
  <si>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</si>
  <si>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</si>
  <si>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</si>
  <si>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</si>
  <si>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</si>
  <si>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</si>
  <si>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</si>
  <si>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</si>
  <si>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</si>
  <si>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</si>
  <si>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</si>
  <si>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</si>
  <si>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</si>
  <si>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</si>
  <si>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</si>
  <si>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</si>
  <si>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</si>
  <si>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</si>
  <si>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</si>
  <si>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</si>
  <si>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</si>
  <si>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</si>
  <si>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</si>
  <si>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</si>
  <si>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</si>
  <si>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</si>
  <si>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</si>
  <si>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</si>
  <si>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</si>
  <si>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</si>
  <si>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</si>
  <si>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</si>
  <si>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</si>
  <si>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</si>
  <si>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</si>
  <si>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</si>
  <si>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</si>
  <si>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</si>
  <si>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</si>
  <si>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</si>
  <si>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</si>
  <si>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</si>
  <si>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</si>
  <si>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</si>
  <si>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</si>
  <si>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</si>
  <si>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</si>
  <si>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</si>
  <si>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</si>
  <si>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</si>
  <si>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</si>
  <si>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</si>
  <si>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</si>
  <si>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</si>
  <si>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</si>
  <si>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</si>
  <si>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</si>
  <si>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</si>
  <si>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</si>
  <si>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</si>
  <si>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</si>
  <si>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</si>
  <si>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</si>
  <si>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</si>
  <si>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</si>
  <si>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</si>
  <si>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</si>
  <si>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</si>
  <si>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</si>
  <si>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</si>
  <si>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</si>
  <si>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</si>
  <si>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</si>
  <si>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</si>
  <si>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</si>
  <si>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</si>
  <si>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</si>
  <si>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</si>
  <si>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</si>
  <si>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</si>
  <si>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</si>
  <si>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</si>
  <si>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</si>
  <si>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</si>
  <si>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</si>
  <si>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</si>
  <si>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</si>
  <si>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</si>
  <si>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</si>
  <si>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</si>
  <si>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</si>
  <si>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</si>
  <si>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</si>
  <si>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</si>
  <si>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</si>
  <si>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</si>
  <si>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</si>
  <si>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</si>
  <si>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</si>
  <si>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</si>
  <si>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</si>
  <si>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</si>
  <si>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</si>
  <si>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</si>
  <si>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</si>
  <si>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</si>
  <si>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</si>
  <si>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</si>
  <si>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</si>
  <si>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</si>
  <si>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</si>
  <si>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</si>
  <si>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</si>
  <si>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</si>
  <si>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</si>
  <si>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</si>
  <si>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</si>
  <si>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</si>
  <si>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</si>
  <si>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</si>
  <si>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</si>
  <si>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</si>
  <si>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</si>
  <si>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</si>
  <si>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</si>
  <si>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</si>
  <si>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</si>
  <si>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</si>
  <si>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</si>
  <si>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</si>
  <si>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</si>
  <si>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</si>
  <si>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</si>
  <si>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</si>
  <si>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</si>
  <si>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</si>
  <si>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</si>
  <si>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</si>
  <si>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</si>
  <si>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</si>
  <si>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</si>
  <si>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</si>
  <si>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</si>
  <si>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</si>
  <si>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</si>
  <si>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</si>
  <si>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</si>
  <si>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</si>
  <si>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</si>
  <si>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</si>
  <si>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</si>
  <si>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</si>
  <si>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</si>
  <si>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</si>
  <si>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</si>
  <si>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</si>
  <si>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</si>
  <si>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</si>
  <si>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</si>
  <si>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</si>
  <si>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</si>
  <si>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</si>
  <si>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</si>
  <si>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</si>
  <si>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</si>
  <si>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</si>
  <si>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</si>
  <si>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</si>
  <si>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</si>
  <si>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</si>
  <si>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</si>
  <si>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</si>
  <si>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</si>
  <si>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</si>
  <si>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</si>
  <si>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</si>
  <si>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</si>
  <si>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</si>
  <si>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</si>
  <si>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</si>
  <si>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</si>
  <si>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</si>
  <si>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</si>
  <si>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</si>
  <si>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</si>
  <si>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</si>
  <si>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</si>
  <si>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</si>
  <si>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</si>
  <si>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</si>
  <si>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</si>
  <si>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</si>
  <si>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</si>
  <si>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</si>
  <si>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</si>
  <si>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</si>
  <si>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</si>
  <si>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</si>
  <si>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</si>
  <si>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</si>
  <si>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</si>
  <si>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</si>
  <si>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</si>
  <si>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</si>
  <si>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</si>
  <si>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</si>
  <si>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</si>
  <si>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</si>
  <si>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</si>
  <si>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</si>
  <si>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</si>
  <si>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</si>
  <si>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</si>
  <si>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</si>
  <si>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</si>
  <si>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</si>
  <si>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</si>
  <si>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</si>
  <si>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</si>
  <si>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</si>
  <si>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</si>
  <si>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</si>
  <si>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</si>
  <si>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</si>
  <si>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</si>
  <si>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</si>
  <si>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</si>
  <si>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</si>
  <si>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</si>
  <si>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</si>
  <si>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</si>
  <si>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</si>
  <si>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</si>
  <si>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</si>
  <si>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</si>
  <si>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</si>
  <si>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</si>
  <si>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</si>
  <si>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</si>
  <si>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</si>
  <si>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</si>
  <si>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</si>
  <si>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</si>
  <si>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</si>
  <si>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</si>
  <si>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</si>
  <si>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</si>
  <si>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</si>
  <si>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</si>
  <si>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</si>
  <si>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</si>
  <si>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</si>
  <si>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</si>
  <si>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</si>
  <si>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</si>
  <si>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</si>
  <si>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</si>
  <si>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</si>
  <si>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</si>
  <si>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</si>
  <si>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</si>
  <si>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</si>
  <si>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</si>
  <si>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</si>
  <si>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</si>
  <si>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</si>
  <si>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</si>
  <si>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</si>
  <si>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</si>
  <si>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</si>
  <si>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</si>
  <si>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</si>
  <si>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</si>
  <si>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</si>
  <si>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</si>
  <si>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</si>
  <si>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</si>
  <si>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</si>
  <si>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</si>
  <si>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</si>
  <si>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</si>
  <si>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</si>
  <si>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</si>
  <si>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</si>
  <si>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</si>
  <si>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</si>
  <si>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</si>
  <si>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</si>
  <si>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</si>
  <si>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</si>
  <si>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</si>
  <si>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</si>
  <si>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</si>
  <si>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</si>
  <si>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</si>
  <si>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</si>
  <si>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</si>
  <si>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</si>
  <si>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</si>
  <si>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</si>
  <si>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</si>
  <si>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</si>
  <si>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</si>
  <si>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</si>
  <si>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</si>
  <si>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</si>
  <si>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</si>
  <si>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</si>
  <si>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</si>
  <si>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</si>
  <si>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</si>
  <si>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</si>
  <si>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</si>
  <si>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</si>
  <si>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</si>
  <si>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</si>
  <si>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</si>
  <si>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</si>
  <si>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</si>
  <si>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</si>
  <si>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</si>
  <si>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</si>
  <si>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</si>
  <si>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</si>
  <si>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</si>
  <si>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</si>
  <si>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</si>
  <si>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</si>
  <si>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</si>
  <si>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</si>
  <si>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</si>
  <si>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</si>
  <si>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</si>
  <si>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</si>
  <si>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</si>
  <si>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</si>
  <si>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</si>
  <si>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</si>
  <si>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</si>
  <si>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</si>
  <si>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</si>
  <si>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</si>
  <si>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</si>
  <si>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</si>
  <si>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</si>
  <si>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</si>
  <si>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</si>
  <si>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</si>
  <si>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</si>
  <si>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</si>
  <si>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</si>
  <si>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</si>
  <si>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</si>
  <si>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</si>
  <si>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</si>
  <si>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</si>
  <si>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</si>
  <si>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</si>
  <si>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</si>
  <si>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</si>
  <si>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</si>
  <si>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</si>
  <si>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</si>
  <si>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</si>
  <si>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</si>
  <si>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</si>
  <si>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</si>
  <si>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</si>
  <si>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</si>
  <si>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</si>
  <si>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</si>
  <si>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</si>
  <si>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</si>
  <si>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</si>
  <si>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</si>
  <si>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</si>
  <si>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</si>
  <si>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</si>
  <si>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</si>
  <si>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</si>
  <si>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</si>
  <si>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</si>
  <si>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</si>
  <si>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</si>
  <si>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</si>
  <si>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</si>
  <si>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</si>
  <si>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</si>
  <si>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</si>
  <si>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</si>
  <si>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</si>
  <si>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</si>
  <si>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</si>
  <si>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</si>
  <si>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</si>
  <si>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</si>
  <si>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</si>
  <si>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</si>
  <si>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</si>
  <si>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</si>
  <si>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</si>
  <si>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</si>
  <si>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</si>
  <si>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</si>
  <si>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</si>
  <si>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</si>
  <si>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</si>
  <si>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</si>
  <si>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</si>
  <si>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</si>
  <si>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</si>
  <si>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</si>
  <si>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</si>
  <si>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</si>
  <si>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</si>
  <si>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</si>
  <si>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</si>
  <si>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</si>
  <si>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</si>
  <si>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</si>
  <si>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</si>
  <si>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</si>
  <si>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</si>
  <si>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</si>
  <si>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</si>
  <si>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</si>
  <si>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</si>
  <si>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</si>
  <si>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</si>
  <si>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</si>
  <si>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</si>
  <si>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</si>
  <si>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</si>
  <si>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</si>
  <si>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</si>
  <si>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</si>
  <si>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</si>
  <si>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</si>
  <si>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</si>
  <si>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</si>
  <si>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</si>
  <si>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</si>
  <si>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</si>
  <si>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</si>
  <si>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</si>
  <si>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</si>
  <si>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</si>
  <si>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</si>
  <si>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</si>
  <si>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</si>
  <si>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</si>
  <si>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</si>
  <si>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</si>
  <si>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</si>
  <si>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</si>
  <si>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</si>
  <si>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</si>
  <si>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</si>
  <si>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</si>
  <si>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</si>
  <si>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</si>
  <si>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</si>
  <si>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</si>
  <si>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</si>
  <si>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</si>
  <si>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</si>
  <si>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</si>
  <si>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</si>
  <si>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</si>
  <si>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</si>
  <si>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</si>
  <si>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</si>
  <si>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</si>
  <si>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</si>
  <si>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</si>
  <si>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</si>
  <si>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</si>
  <si>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</si>
  <si>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</si>
  <si>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</si>
  <si>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</si>
  <si>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</si>
  <si>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</si>
  <si>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</si>
  <si>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</si>
  <si>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</si>
  <si>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</si>
  <si>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</si>
  <si>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</si>
  <si>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</si>
  <si>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</si>
  <si>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</si>
  <si>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</si>
  <si>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</si>
  <si>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</si>
  <si>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</si>
  <si>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</si>
  <si>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</si>
  <si>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</si>
  <si>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</si>
  <si>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</si>
  <si>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</si>
  <si>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</si>
  <si>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</si>
  <si>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</si>
  <si>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</si>
  <si>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</si>
  <si>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</si>
  <si>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</si>
  <si>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</si>
  <si>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</si>
  <si>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</si>
  <si>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</si>
  <si>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</si>
  <si>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</si>
  <si>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</si>
  <si>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</si>
  <si>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</si>
  <si>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</si>
  <si>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</si>
  <si>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</si>
  <si>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</si>
  <si>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</si>
  <si>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</si>
  <si>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</si>
  <si>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</si>
  <si>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</si>
  <si>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</si>
  <si>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</si>
  <si>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</si>
  <si>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</si>
  <si>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</si>
  <si>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</si>
  <si>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</si>
  <si>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</si>
  <si>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</si>
  <si>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</si>
  <si>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</si>
  <si>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</si>
  <si>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</si>
  <si>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</si>
  <si>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</si>
  <si>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</si>
  <si>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</si>
  <si>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</si>
  <si>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</si>
  <si>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</si>
  <si>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</si>
  <si>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</si>
  <si>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</si>
  <si>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</si>
  <si>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</si>
  <si>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</si>
  <si>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</si>
  <si>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</si>
  <si>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</si>
  <si>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</si>
  <si>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</si>
  <si>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</si>
  <si>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</si>
  <si>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</si>
  <si>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</si>
  <si>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</si>
  <si>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</si>
  <si>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</si>
  <si>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</si>
  <si>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</si>
  <si>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</si>
  <si>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</si>
  <si>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</si>
  <si>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</si>
  <si>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</si>
  <si>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</si>
  <si>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</si>
  <si>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</si>
  <si>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</si>
  <si>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</si>
  <si>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</si>
  <si>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</si>
  <si>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</si>
  <si>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</si>
  <si>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</si>
  <si>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</si>
  <si>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</si>
  <si>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</si>
  <si>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</si>
  <si>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</si>
  <si>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</si>
  <si>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</si>
  <si>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</si>
  <si>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</si>
  <si>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</si>
  <si>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</si>
  <si>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</si>
  <si>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</si>
  <si>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</si>
  <si>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</si>
  <si>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</si>
  <si>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</si>
  <si>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</si>
  <si>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</si>
  <si>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</si>
  <si>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</si>
  <si>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</si>
  <si>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</si>
  <si>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</si>
  <si>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</si>
  <si>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</si>
  <si>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</si>
  <si>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</si>
  <si>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</si>
  <si>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</si>
  <si>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</si>
  <si>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</si>
  <si>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</si>
  <si>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</si>
  <si>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</si>
  <si>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</si>
  <si>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</si>
  <si>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</si>
  <si>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</si>
  <si>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</si>
  <si>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</si>
  <si>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</si>
  <si>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</si>
  <si>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</si>
  <si>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</si>
  <si>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</si>
  <si>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</si>
  <si>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</si>
  <si>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</si>
  <si>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</si>
  <si>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</si>
  <si>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</si>
  <si>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</si>
  <si>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</si>
  <si>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</si>
  <si>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</si>
  <si>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</si>
  <si>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</si>
  <si>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</si>
  <si>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</si>
  <si>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</si>
  <si>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</si>
  <si>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</si>
  <si>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</si>
  <si>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</si>
  <si>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</si>
  <si>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</si>
  <si>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</si>
  <si>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</si>
  <si>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</si>
  <si>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</si>
  <si>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</si>
  <si>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</si>
  <si>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</si>
  <si>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</si>
  <si>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</si>
  <si>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</si>
  <si>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</si>
  <si>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</si>
  <si>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</si>
  <si>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</si>
  <si>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</si>
  <si>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</si>
  <si>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</si>
  <si>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</si>
  <si>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</si>
  <si>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</si>
  <si>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</si>
  <si>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</si>
  <si>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</si>
  <si>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</si>
  <si>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</si>
  <si>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</si>
  <si>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</si>
  <si>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</si>
  <si>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</si>
  <si>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</si>
  <si>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</si>
  <si>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</si>
  <si>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</si>
  <si>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</si>
  <si>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</si>
  <si>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</si>
  <si>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</si>
  <si>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</si>
  <si>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</si>
  <si>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</si>
  <si>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</si>
  <si>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</si>
  <si>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</si>
  <si>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</si>
  <si>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</si>
  <si>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</si>
  <si>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</si>
  <si>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</si>
  <si>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</si>
  <si>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</si>
  <si>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</si>
  <si>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</si>
  <si>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</si>
  <si>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</si>
  <si>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</si>
  <si>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</si>
  <si>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</si>
  <si>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</si>
  <si>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</si>
  <si>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</si>
  <si>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</si>
  <si>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</si>
  <si>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</si>
  <si>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</si>
  <si>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</si>
  <si>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</si>
  <si>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</si>
  <si>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</si>
  <si>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</si>
  <si>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</si>
  <si>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</si>
  <si>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</si>
  <si>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</si>
  <si>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</si>
  <si>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</si>
  <si>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</si>
  <si>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</si>
  <si>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</si>
  <si>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</si>
  <si>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</si>
  <si>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</si>
  <si>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</si>
  <si>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</si>
  <si>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</si>
  <si>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</si>
  <si>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</si>
  <si>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</si>
  <si>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</si>
  <si>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</si>
  <si>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</si>
  <si>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</si>
  <si>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</si>
  <si>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</si>
  <si>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</si>
  <si>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</si>
  <si>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</si>
  <si>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</si>
  <si>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</si>
  <si>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</si>
  <si>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</si>
  <si>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</si>
  <si>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</si>
  <si>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</si>
  <si>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</si>
  <si>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</si>
  <si>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</si>
  <si>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</si>
  <si>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</si>
  <si>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</si>
  <si>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</si>
  <si>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</si>
  <si>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</si>
  <si>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</si>
  <si>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</si>
  <si>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</si>
  <si>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</si>
  <si>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</si>
  <si>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</si>
  <si>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</si>
  <si>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</si>
  <si>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</si>
  <si>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</si>
  <si>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</si>
  <si>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</si>
  <si>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</si>
  <si>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</si>
  <si>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</si>
  <si>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</si>
  <si>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</si>
  <si>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</si>
  <si>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</si>
  <si>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</si>
  <si>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</si>
  <si>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</si>
  <si>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</si>
  <si>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</si>
  <si>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</si>
  <si>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</si>
  <si>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</si>
  <si>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</si>
  <si>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</si>
  <si>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</si>
  <si>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</si>
  <si>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</si>
  <si>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</si>
  <si>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</si>
  <si>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</si>
  <si>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</si>
  <si>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</si>
  <si>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</si>
  <si>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</si>
  <si>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</si>
  <si>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</si>
  <si>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</si>
  <si>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</si>
  <si>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</si>
  <si>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</si>
  <si>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</si>
  <si>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</si>
  <si>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</si>
  <si>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</si>
  <si>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</si>
  <si>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</si>
  <si>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</si>
  <si>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</si>
  <si>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</si>
  <si>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</si>
  <si>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</si>
  <si>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</si>
  <si>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</si>
  <si>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</si>
  <si>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</si>
  <si>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</si>
  <si>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</si>
  <si>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</si>
  <si>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</si>
  <si>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</si>
  <si>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</si>
  <si>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</si>
  <si>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</si>
  <si>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</si>
  <si>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</si>
  <si>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</si>
  <si>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</si>
  <si>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</si>
  <si>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</si>
  <si>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</si>
  <si>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</si>
  <si>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</si>
  <si>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</si>
  <si>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</si>
  <si>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</si>
  <si>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</si>
  <si>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</si>
  <si>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</si>
  <si>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</si>
  <si>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</si>
  <si>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</si>
  <si>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</si>
  <si>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</si>
  <si>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</si>
  <si>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</si>
  <si>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</si>
  <si>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</si>
  <si>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</si>
  <si>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</si>
  <si>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</si>
  <si>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</si>
  <si>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</si>
  <si>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</si>
  <si>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</si>
  <si>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</si>
  <si>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</si>
  <si>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</si>
  <si>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</si>
  <si>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</si>
  <si>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</si>
  <si>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</si>
  <si>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</si>
  <si>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</si>
  <si>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</si>
  <si>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</si>
  <si>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</si>
  <si>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</si>
  <si>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</si>
  <si>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</si>
  <si>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</si>
  <si>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</si>
  <si>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</si>
  <si>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</si>
  <si>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</si>
  <si>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</si>
  <si>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</si>
  <si>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</si>
  <si>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</si>
  <si>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</si>
  <si>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</si>
  <si>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</si>
  <si>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</si>
  <si>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</si>
  <si>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</si>
  <si>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</si>
  <si>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</si>
  <si>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</si>
  <si>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</si>
  <si>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</si>
  <si>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</si>
  <si>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</si>
  <si>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</si>
  <si>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</si>
  <si>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</si>
  <si>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</si>
  <si>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</si>
  <si>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</si>
  <si>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</si>
  <si>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</si>
  <si>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</si>
  <si>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</si>
  <si>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</si>
  <si>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</si>
  <si>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</si>
  <si>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</si>
  <si>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</si>
  <si>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</si>
  <si>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</si>
  <si>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</si>
  <si>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</si>
  <si>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</si>
  <si>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</si>
  <si>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</si>
  <si>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</si>
  <si>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</si>
  <si>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</si>
  <si>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</si>
  <si>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</si>
  <si>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</si>
  <si>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</si>
  <si>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</si>
  <si>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</si>
  <si>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</si>
  <si>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</si>
  <si>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</si>
  <si>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</si>
  <si>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</si>
  <si>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</si>
  <si>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</si>
  <si>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</si>
  <si>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</si>
  <si>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</si>
  <si>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</si>
  <si>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</si>
  <si>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</si>
  <si>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</si>
  <si>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</si>
  <si>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</si>
  <si>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</si>
  <si>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</si>
  <si>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</si>
  <si>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</si>
  <si>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</si>
  <si>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</si>
  <si>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</si>
  <si>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</si>
  <si>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</si>
  <si>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</si>
  <si>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</si>
  <si>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</si>
  <si>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</si>
  <si>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</si>
  <si>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</si>
  <si>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</si>
  <si>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</si>
  <si>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</si>
  <si>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</si>
  <si>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</si>
  <si>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</si>
  <si>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</si>
  <si>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</si>
  <si>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</si>
  <si>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</si>
  <si>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</si>
  <si>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</si>
  <si>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</si>
  <si>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</si>
  <si>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</si>
  <si>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</si>
  <si>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</si>
  <si>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</si>
  <si>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</si>
  <si>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</si>
  <si>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</si>
  <si>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</si>
  <si>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</si>
  <si>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</si>
  <si>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</si>
  <si>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</si>
  <si>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</si>
  <si>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</si>
  <si>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</si>
  <si>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</si>
  <si>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</si>
  <si>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</si>
  <si>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</si>
  <si>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</si>
  <si>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</si>
  <si>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</si>
  <si>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</si>
  <si>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</si>
  <si>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</si>
  <si>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</si>
  <si>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</si>
  <si>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</si>
  <si>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</si>
  <si>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</si>
  <si>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</si>
  <si>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</si>
  <si>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</si>
  <si>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</si>
  <si>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</si>
  <si>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</si>
  <si>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</si>
  <si>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</si>
  <si>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</si>
  <si>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</si>
  <si>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</si>
  <si>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</si>
  <si>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</si>
  <si>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</si>
  <si>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</si>
  <si>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</si>
  <si>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</si>
  <si>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</si>
  <si>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</si>
  <si>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</si>
  <si>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</si>
  <si>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</si>
  <si>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</si>
  <si>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</si>
  <si>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</si>
  <si>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</si>
  <si>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</si>
  <si>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</si>
  <si>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</si>
  <si>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</si>
  <si>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</si>
  <si>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</si>
  <si>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</si>
  <si>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</si>
  <si>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</si>
  <si>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</si>
  <si>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</si>
  <si>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</si>
  <si>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</si>
  <si>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</si>
  <si>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</si>
  <si>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</si>
  <si>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</si>
  <si>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</si>
  <si>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</si>
  <si>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</si>
  <si>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</si>
  <si>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</si>
  <si>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</si>
  <si>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</si>
  <si>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</si>
  <si>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</si>
  <si>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</si>
  <si>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</si>
  <si>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</si>
  <si>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</si>
  <si>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</si>
  <si>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</si>
  <si>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</si>
  <si>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</si>
  <si>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</si>
  <si>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</si>
  <si>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</si>
  <si>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</si>
  <si>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</si>
  <si>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</si>
  <si>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</si>
  <si>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</si>
  <si>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</si>
  <si>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</si>
  <si>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</si>
  <si>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</si>
  <si>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</si>
  <si>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</si>
  <si>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</si>
  <si>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</si>
  <si>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</si>
  <si>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</si>
  <si>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</si>
  <si>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</si>
  <si>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</si>
  <si>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</si>
  <si>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</si>
  <si>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</si>
  <si>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</si>
  <si>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</si>
  <si>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</si>
  <si>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</si>
  <si>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</si>
  <si>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</si>
  <si>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</si>
  <si>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</si>
  <si>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</si>
  <si>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</si>
  <si>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</si>
  <si>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</si>
  <si>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</si>
  <si>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</si>
  <si>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</si>
  <si>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</si>
  <si>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</si>
  <si>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</si>
  <si>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</si>
  <si>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</si>
  <si>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</si>
  <si>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</si>
  <si>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</si>
  <si>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</si>
  <si>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</si>
  <si>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</si>
  <si>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</si>
  <si>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</si>
  <si>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</si>
  <si>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</si>
  <si>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</si>
  <si>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</si>
  <si>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</si>
  <si>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</si>
  <si>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</si>
  <si>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</si>
  <si>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</si>
  <si>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</si>
  <si>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</si>
  <si>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</si>
  <si>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</si>
  <si>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</si>
  <si>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</si>
  <si>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</si>
  <si>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</si>
  <si>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</si>
  <si>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</si>
  <si>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</si>
  <si>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</si>
  <si>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</si>
  <si>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</si>
  <si>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</si>
  <si>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</si>
  <si>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</si>
  <si>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</si>
  <si>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</si>
  <si>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</si>
  <si>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</si>
  <si>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</si>
  <si>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</si>
  <si>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</si>
  <si>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</si>
  <si>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</si>
  <si>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</si>
  <si>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</si>
  <si>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</si>
  <si>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</si>
  <si>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</si>
  <si>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</si>
  <si>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</si>
  <si>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</si>
  <si>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</si>
  <si>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</si>
  <si>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</si>
  <si>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</si>
  <si>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</si>
  <si>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</si>
  <si>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</si>
  <si>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</si>
  <si>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</si>
  <si>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</si>
  <si>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</si>
  <si>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</si>
  <si>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</si>
  <si>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</si>
  <si>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</si>
  <si>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</si>
  <si>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</si>
  <si>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</si>
  <si>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</si>
  <si>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</si>
  <si>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</si>
  <si>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</si>
  <si>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</si>
  <si>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</si>
  <si>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</si>
  <si>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</si>
  <si>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</si>
  <si>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</si>
  <si>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</si>
  <si>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</si>
  <si>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</si>
  <si>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</si>
  <si>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</si>
  <si>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</si>
  <si>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</si>
  <si>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</si>
  <si>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</si>
  <si>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</si>
  <si>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</si>
  <si>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</si>
  <si>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</si>
  <si>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</si>
  <si>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</si>
  <si>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</si>
  <si>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</si>
  <si>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</si>
  <si>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</si>
  <si>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</si>
  <si>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</si>
  <si>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</si>
  <si>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</si>
  <si>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</si>
  <si>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</si>
  <si>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</si>
  <si>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</si>
  <si>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</si>
  <si>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</si>
  <si>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</si>
  <si>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</si>
  <si>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</si>
  <si>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</si>
  <si>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</si>
  <si>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</si>
  <si>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</si>
  <si>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</si>
  <si>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</si>
  <si>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</si>
  <si>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</si>
  <si>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</si>
  <si>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</si>
  <si>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</si>
  <si>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</si>
  <si>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</si>
  <si>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</si>
  <si>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</si>
  <si>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</si>
  <si>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</si>
  <si>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</si>
  <si>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</si>
  <si>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</si>
  <si>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</si>
  <si>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</si>
  <si>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</si>
  <si>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</si>
  <si>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</si>
  <si>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</si>
  <si>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</si>
  <si>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</si>
  <si>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</si>
  <si>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</si>
  <si>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</si>
  <si>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</si>
  <si>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</si>
  <si>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</si>
  <si>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</si>
  <si>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</si>
  <si>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</si>
  <si>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</si>
  <si>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</si>
  <si>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</si>
  <si>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</si>
  <si>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</si>
  <si>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</si>
  <si>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</si>
  <si>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</si>
  <si>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</si>
  <si>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</si>
  <si>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</si>
  <si>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</si>
  <si>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</si>
  <si>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</si>
  <si>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</si>
  <si>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</si>
  <si>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</si>
  <si>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</si>
  <si>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</si>
  <si>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</si>
  <si>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</si>
  <si>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</si>
  <si>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</si>
  <si>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</si>
  <si>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</si>
  <si>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</si>
  <si>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</si>
  <si>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</si>
  <si>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</si>
  <si>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</si>
  <si>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</si>
  <si>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</si>
  <si>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</si>
  <si>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</si>
  <si>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</si>
  <si>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</si>
  <si>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</si>
  <si>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</si>
  <si>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</si>
  <si>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</si>
  <si>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</si>
  <si>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</si>
  <si>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</si>
  <si>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</si>
  <si>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</si>
  <si>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</si>
  <si>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</si>
  <si>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</si>
  <si>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</si>
  <si>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</si>
  <si>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</si>
  <si>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</si>
  <si>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</si>
  <si>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</si>
  <si>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</si>
  <si>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</si>
  <si>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</si>
  <si>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</si>
  <si>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</si>
  <si>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</si>
  <si>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</si>
  <si>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</si>
  <si>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</si>
  <si>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</si>
  <si>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</si>
  <si>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</si>
  <si>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</si>
  <si>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</si>
  <si>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</si>
  <si>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</si>
  <si>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</si>
  <si>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</si>
  <si>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</si>
  <si>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</si>
  <si>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</si>
  <si>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</si>
  <si>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</si>
  <si>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</si>
  <si>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</si>
  <si>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</si>
  <si>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</si>
  <si>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</si>
  <si>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</si>
  <si>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</si>
  <si>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</si>
  <si>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</si>
  <si>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</si>
  <si>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</si>
  <si>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</si>
  <si>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</si>
  <si>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</si>
  <si>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</si>
  <si>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</si>
  <si>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</si>
  <si>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</si>
  <si>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</si>
  <si>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</si>
  <si>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</si>
  <si>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</si>
  <si>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</si>
  <si>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</si>
  <si>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</si>
  <si>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</si>
  <si>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</si>
  <si>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</si>
  <si>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</si>
  <si>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</si>
  <si>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</si>
  <si>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</si>
  <si>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</si>
  <si>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</si>
  <si>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</si>
  <si>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</si>
  <si>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</si>
  <si>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</si>
  <si>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</si>
  <si>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</si>
  <si>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</si>
  <si>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</si>
  <si>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</si>
  <si>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</si>
  <si>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</si>
  <si>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</si>
  <si>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</si>
  <si>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</si>
  <si>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</si>
  <si>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</si>
  <si>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</si>
  <si>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</si>
  <si>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</si>
  <si>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</si>
  <si>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</si>
  <si>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</si>
  <si>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</si>
  <si>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</si>
  <si>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</si>
  <si>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</si>
  <si>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</si>
  <si>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</si>
  <si>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</si>
  <si>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</si>
  <si>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</si>
  <si>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</si>
  <si>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</si>
  <si>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</si>
  <si>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</si>
  <si>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</si>
  <si>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</si>
  <si>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</si>
  <si>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</si>
  <si>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</si>
  <si>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</si>
  <si>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</si>
  <si>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</si>
  <si>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</si>
  <si>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</si>
  <si>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</si>
  <si>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</si>
  <si>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</si>
  <si>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</si>
  <si>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</si>
  <si>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</si>
  <si>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</si>
  <si>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</si>
  <si>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</si>
  <si>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</si>
  <si>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</si>
  <si>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</si>
  <si>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</si>
  <si>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</si>
  <si>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</si>
  <si>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</si>
  <si>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</si>
  <si>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</si>
  <si>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</si>
  <si>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</si>
  <si>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</si>
  <si>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</si>
  <si>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</si>
  <si>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</si>
  <si>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</si>
  <si>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</si>
  <si>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</si>
  <si>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</si>
  <si>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</si>
  <si>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</si>
  <si>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</si>
  <si>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</si>
  <si>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</si>
  <si>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</si>
  <si>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</si>
  <si>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</si>
  <si>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</si>
  <si>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</si>
  <si>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</si>
  <si>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</si>
  <si>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</si>
  <si>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</si>
  <si>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</si>
  <si>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</si>
  <si>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</si>
  <si>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</si>
  <si>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</si>
  <si>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</si>
  <si>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</si>
  <si>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</si>
  <si>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</si>
  <si>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</si>
  <si>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</si>
  <si>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</si>
  <si>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</si>
  <si>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</si>
  <si>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</si>
  <si>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</si>
  <si>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</si>
  <si>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</si>
  <si>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</si>
  <si>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</si>
  <si>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</si>
  <si>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</si>
  <si>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</si>
  <si>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</si>
  <si>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</si>
  <si>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</si>
  <si>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</si>
  <si>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</si>
  <si>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</si>
  <si>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</si>
  <si>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</si>
  <si>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</si>
  <si>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</si>
  <si>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</si>
  <si>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</si>
  <si>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</si>
  <si>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</si>
  <si>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</si>
  <si>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</si>
  <si>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</si>
  <si>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</si>
  <si>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</si>
  <si>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</si>
  <si>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</si>
  <si>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</si>
  <si>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</si>
  <si>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</si>
  <si>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</si>
  <si>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</si>
  <si>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</si>
  <si>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</si>
  <si>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</si>
  <si>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</si>
  <si>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</si>
  <si>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</si>
  <si>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</si>
  <si>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</si>
  <si>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</si>
  <si>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</si>
  <si>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</si>
  <si>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</si>
  <si>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</si>
  <si>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</si>
  <si>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</si>
  <si>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</si>
  <si>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</si>
  <si>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</si>
  <si>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</si>
  <si>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</si>
  <si>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</si>
  <si>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</si>
  <si>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</si>
  <si>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</si>
  <si>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</si>
  <si>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</si>
  <si>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</si>
  <si>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</si>
  <si>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</si>
  <si>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</si>
  <si>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</si>
  <si>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</si>
  <si>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</si>
  <si>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</si>
  <si>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</si>
  <si>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</si>
  <si>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</si>
  <si>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</si>
  <si>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</si>
  <si>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</si>
  <si>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</si>
  <si>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</si>
  <si>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</si>
  <si>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</si>
  <si>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</si>
  <si>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</si>
  <si>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</si>
  <si>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</si>
  <si>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</si>
  <si>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</si>
  <si>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</si>
  <si>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</si>
  <si>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</si>
  <si>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</si>
  <si>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</si>
  <si>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</si>
  <si>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</si>
  <si>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</si>
  <si>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</si>
  <si>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</si>
  <si>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</si>
  <si>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</si>
  <si>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</si>
  <si>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</si>
  <si>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</si>
  <si>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</si>
  <si>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</si>
  <si>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</si>
  <si>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</si>
  <si>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</si>
  <si>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</si>
  <si>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</si>
  <si>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</si>
  <si>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</si>
  <si>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</si>
  <si>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</si>
  <si>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</si>
  <si>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</si>
  <si>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</si>
  <si>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</si>
  <si>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</si>
  <si>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</si>
  <si>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</si>
  <si>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</si>
  <si>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</si>
  <si>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</si>
  <si>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</si>
  <si>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</si>
  <si>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</si>
  <si>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</si>
  <si>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</si>
  <si>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</si>
  <si>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</si>
  <si>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</si>
  <si>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</si>
  <si>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</si>
  <si>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</si>
  <si>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</si>
  <si>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</si>
  <si>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</si>
  <si>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</si>
  <si>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</si>
  <si>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</si>
  <si>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</si>
  <si>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</si>
  <si>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</si>
  <si>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</si>
  <si>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</si>
  <si>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</si>
  <si>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</si>
  <si>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</si>
  <si>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</si>
  <si>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</si>
  <si>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</si>
  <si>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</si>
  <si>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</si>
  <si>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</si>
  <si>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</si>
  <si>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</si>
  <si>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</si>
  <si>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</si>
  <si>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</si>
  <si>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</si>
  <si>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</si>
  <si>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</si>
  <si>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</si>
  <si>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</si>
  <si>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</si>
  <si>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</si>
  <si>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</si>
  <si>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</si>
  <si>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</si>
  <si>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</si>
  <si>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</si>
  <si>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</si>
  <si>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</si>
  <si>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</si>
  <si>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</si>
  <si>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</si>
  <si>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</si>
  <si>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</si>
  <si>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</si>
  <si>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</si>
  <si>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</si>
  <si>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</si>
  <si>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</si>
  <si>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</si>
  <si>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</si>
  <si>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</si>
  <si>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</si>
  <si>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</si>
  <si>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</si>
  <si>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</si>
  <si>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</si>
  <si>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</si>
  <si>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</si>
  <si>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</si>
  <si>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</si>
  <si>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</si>
  <si>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</si>
  <si>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</si>
  <si>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</si>
  <si>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</si>
  <si>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</si>
  <si>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</si>
  <si>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</si>
  <si>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</si>
  <si>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</si>
  <si>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</si>
  <si>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</si>
  <si>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</si>
  <si>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</si>
  <si>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</si>
  <si>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</si>
  <si>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</si>
  <si>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</si>
  <si>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</si>
  <si>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</si>
  <si>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</si>
  <si>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</si>
  <si>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</si>
  <si>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</si>
  <si>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</si>
  <si>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</si>
  <si>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</si>
  <si>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</si>
  <si>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</si>
  <si>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</si>
  <si>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</si>
  <si>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</si>
  <si>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</si>
  <si>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</si>
  <si>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</si>
  <si>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</si>
  <si>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</si>
  <si>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</si>
  <si>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</si>
  <si>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</si>
  <si>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</si>
  <si>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</si>
  <si>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</si>
  <si>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</si>
  <si>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</si>
  <si>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</si>
  <si>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</si>
  <si>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</si>
  <si>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</si>
  <si>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</si>
  <si>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</si>
  <si>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</si>
  <si>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</si>
  <si>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</si>
  <si>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</si>
  <si>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</si>
  <si>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</si>
  <si>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</si>
  <si>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</si>
  <si>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</si>
  <si>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</si>
  <si>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</si>
  <si>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</si>
  <si>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</si>
  <si>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</si>
  <si>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</si>
  <si>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</si>
  <si>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</si>
  <si>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</si>
  <si>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</si>
  <si>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</si>
  <si>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</si>
  <si>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</si>
  <si>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</si>
  <si>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</si>
  <si>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</si>
  <si>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</si>
  <si>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</si>
  <si>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</si>
  <si>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</si>
  <si>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</si>
  <si>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</si>
  <si>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</si>
  <si>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</si>
  <si>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</si>
  <si>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</si>
  <si>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</si>
  <si>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</si>
  <si>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</si>
  <si>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</si>
  <si>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</si>
  <si>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</si>
  <si>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</si>
  <si>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</si>
  <si>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</si>
  <si>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</si>
  <si>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</si>
  <si>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</si>
  <si>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</si>
  <si>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</si>
  <si>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</si>
  <si>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</si>
  <si>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</si>
  <si>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</si>
  <si>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</si>
  <si>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</si>
  <si>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</si>
  <si>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</si>
  <si>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</si>
  <si>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</si>
  <si>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</si>
  <si>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</si>
  <si>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</si>
  <si>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</si>
  <si>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</si>
  <si>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</si>
  <si>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</si>
  <si>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</si>
  <si>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</si>
  <si>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</si>
  <si>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</si>
  <si>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</si>
  <si>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</si>
  <si>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</si>
  <si>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</si>
  <si>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</si>
  <si>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</si>
  <si>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</si>
  <si>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</si>
  <si>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</si>
  <si>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</si>
  <si>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</si>
  <si>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</si>
  <si>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</si>
  <si>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</si>
  <si>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</si>
  <si>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</si>
  <si>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</si>
  <si>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</si>
  <si>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</si>
  <si>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</si>
  <si>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</si>
  <si>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</si>
  <si>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</si>
  <si>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</si>
  <si>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</si>
  <si>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</si>
  <si>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</si>
  <si>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</si>
  <si>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</si>
  <si>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</si>
  <si>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</si>
  <si>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</si>
  <si>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</si>
  <si>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</si>
  <si>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</si>
  <si>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</si>
  <si>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</si>
  <si>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</si>
  <si>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</si>
  <si>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</si>
  <si>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</si>
  <si>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</si>
  <si>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</si>
  <si>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</si>
  <si>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</si>
  <si>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</si>
  <si>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</si>
  <si>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</si>
  <si>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</si>
  <si>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</si>
  <si>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</si>
  <si>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</si>
  <si>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</si>
  <si>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</si>
  <si>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</si>
  <si>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</si>
  <si>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</si>
  <si>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</si>
  <si>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</si>
  <si>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</si>
  <si>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</si>
  <si>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</si>
  <si>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</si>
  <si>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</si>
  <si>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</si>
  <si>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</si>
  <si>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</si>
  <si>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</si>
  <si>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</si>
  <si>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</si>
  <si>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</si>
  <si>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</si>
  <si>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</si>
  <si>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</si>
  <si>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</si>
  <si>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</si>
  <si>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</si>
  <si>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</si>
  <si>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</si>
  <si>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</si>
  <si>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</si>
  <si>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</si>
  <si>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</si>
  <si>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</si>
  <si>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</si>
  <si>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</si>
  <si>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</si>
  <si>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</si>
  <si>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</si>
  <si>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</si>
  <si>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</si>
  <si>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</si>
  <si>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</si>
  <si>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</si>
  <si>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</si>
  <si>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</si>
  <si>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</si>
  <si>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</si>
  <si>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</si>
  <si>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</si>
  <si>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</si>
  <si>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</si>
  <si>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</si>
  <si>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</si>
  <si>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</si>
  <si>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</si>
  <si>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</si>
  <si>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</si>
  <si>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</si>
  <si>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</si>
  <si>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</si>
  <si>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</si>
  <si>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</si>
  <si>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</si>
  <si>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</si>
  <si>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</si>
  <si>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</si>
  <si>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</si>
  <si>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</si>
  <si>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</si>
  <si>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</si>
  <si>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</si>
  <si>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</si>
  <si>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</si>
  <si>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</si>
  <si>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</si>
  <si>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</si>
  <si>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</si>
  <si>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</si>
  <si>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</si>
  <si>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</si>
  <si>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</si>
  <si>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</si>
  <si>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</si>
  <si>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</si>
  <si>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</si>
  <si>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</si>
  <si>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</si>
  <si>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</si>
  <si>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</si>
  <si>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</si>
  <si>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</si>
  <si>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</si>
  <si>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</si>
  <si>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</si>
  <si>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</si>
  <si>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</si>
  <si>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</si>
  <si>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</si>
  <si>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</si>
  <si>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</si>
  <si>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</si>
  <si>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</si>
  <si>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</si>
  <si>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</si>
  <si>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</si>
  <si>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</si>
  <si>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</si>
  <si>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</si>
  <si>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</si>
  <si>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</si>
  <si>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</si>
  <si>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</si>
  <si>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</si>
  <si>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</si>
  <si>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</si>
  <si>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</si>
  <si>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</si>
  <si>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</si>
  <si>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</si>
  <si>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</si>
  <si>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</si>
  <si>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</si>
  <si>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</si>
  <si>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</si>
  <si>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</si>
  <si>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</si>
  <si>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</si>
  <si>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</si>
  <si>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</si>
  <si>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</si>
  <si>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</si>
  <si>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</si>
  <si>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</si>
  <si>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</si>
  <si>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</si>
  <si>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</si>
  <si>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</si>
  <si>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</si>
  <si>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</si>
  <si>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</si>
  <si>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</si>
  <si>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</si>
  <si>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</si>
  <si>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</si>
  <si>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</si>
  <si>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</si>
  <si>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</si>
  <si>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</si>
  <si>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</si>
  <si>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</si>
  <si>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</si>
  <si>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</si>
  <si>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</si>
  <si>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</si>
  <si>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</si>
  <si>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</si>
  <si>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</si>
  <si>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</si>
  <si>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</si>
  <si>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</si>
  <si>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</si>
  <si>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</si>
  <si>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</si>
  <si>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</si>
  <si>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</si>
  <si>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</si>
  <si>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</si>
  <si>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</si>
  <si>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</si>
  <si>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</si>
  <si>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</si>
  <si>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</si>
  <si>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</si>
  <si>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</si>
  <si>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</si>
  <si>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</si>
  <si>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</si>
  <si>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</si>
  <si>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</si>
  <si>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</si>
  <si>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</si>
  <si>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</si>
  <si>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</si>
  <si>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</si>
  <si>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</si>
  <si>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</si>
  <si>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</si>
  <si>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</si>
  <si>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</si>
  <si>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</si>
  <si>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</si>
  <si>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</si>
  <si>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</si>
  <si>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</si>
  <si>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</si>
  <si>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</si>
  <si>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</si>
  <si>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</si>
  <si>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</si>
  <si>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</si>
  <si>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</si>
  <si>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</si>
  <si>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</si>
  <si>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</si>
  <si>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</si>
  <si>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</si>
  <si>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</si>
  <si>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</si>
  <si>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</si>
  <si>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</si>
  <si>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</si>
  <si>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</si>
  <si>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</si>
  <si>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</si>
  <si>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</si>
  <si>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</si>
  <si>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</si>
  <si>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</si>
  <si>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</si>
  <si>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</si>
  <si>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</si>
  <si>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</si>
  <si>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</si>
  <si>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</si>
  <si>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</si>
  <si>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</si>
  <si>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</si>
  <si>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</si>
  <si>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</si>
  <si>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</si>
  <si>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</si>
  <si>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</si>
  <si>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</si>
  <si>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</si>
  <si>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</si>
  <si>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</si>
  <si>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</si>
  <si>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</si>
  <si>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</si>
  <si>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</si>
  <si>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</si>
  <si>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</si>
  <si>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</si>
  <si>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</si>
  <si>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</si>
  <si>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</si>
  <si>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</si>
  <si>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</si>
  <si>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</si>
  <si>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</si>
  <si>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</si>
  <si>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</si>
  <si>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</si>
  <si>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</si>
  <si>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</si>
  <si>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</si>
  <si>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</si>
  <si>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</si>
  <si>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</si>
  <si>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</si>
  <si>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</si>
  <si>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</si>
  <si>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</si>
  <si>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</si>
  <si>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</si>
  <si>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</si>
  <si>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</si>
  <si>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</si>
  <si>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</si>
  <si>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</si>
  <si>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</si>
  <si>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</si>
  <si>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</si>
  <si>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</si>
  <si>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</si>
  <si>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</si>
  <si>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</si>
  <si>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</si>
  <si>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</si>
  <si>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</si>
  <si>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</si>
  <si>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</si>
  <si>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</si>
  <si>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</si>
  <si>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</si>
  <si>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</si>
  <si>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</si>
  <si>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</si>
  <si>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</si>
  <si>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</si>
  <si>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</si>
  <si>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</si>
  <si>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</si>
  <si>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</si>
  <si>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</si>
  <si>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</si>
  <si>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</si>
  <si>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</si>
  <si>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</si>
  <si>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</si>
  <si>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</si>
  <si>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</si>
  <si>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</si>
  <si>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</si>
  <si>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</si>
  <si>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</si>
  <si>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</si>
  <si>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</si>
  <si>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</si>
  <si>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</si>
  <si>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</si>
  <si>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</si>
  <si>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</si>
  <si>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</si>
  <si>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</si>
  <si>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</si>
  <si>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</si>
  <si>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</si>
  <si>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</si>
  <si>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</si>
  <si>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</si>
  <si>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</si>
  <si>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</si>
  <si>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</si>
  <si>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</si>
  <si>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</si>
  <si>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</si>
  <si>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</si>
  <si>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</si>
  <si>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</si>
  <si>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</si>
  <si>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</si>
  <si>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</si>
  <si>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</si>
  <si>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</si>
  <si>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</si>
  <si>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</si>
  <si>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</si>
  <si>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</si>
  <si>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</si>
  <si>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</si>
  <si>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</si>
  <si>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</si>
  <si>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</si>
  <si>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</si>
  <si>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</si>
  <si>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</si>
  <si>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</si>
  <si>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</si>
  <si>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</si>
  <si>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</si>
  <si>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</si>
  <si>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</si>
  <si>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</si>
  <si>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</si>
  <si>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</si>
  <si>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</si>
  <si>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</si>
  <si>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</si>
  <si>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</si>
  <si>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</si>
  <si>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</si>
  <si>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</si>
  <si>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</si>
  <si>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</si>
  <si>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</si>
  <si>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</si>
  <si>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</si>
  <si>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</si>
  <si>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</si>
  <si>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</si>
  <si>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</si>
  <si>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</si>
  <si>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</si>
  <si>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</si>
  <si>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</si>
  <si>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</si>
  <si>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</si>
  <si>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</si>
  <si>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</si>
  <si>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</si>
  <si>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</si>
  <si>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</si>
  <si>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</si>
  <si>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</si>
  <si>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</si>
  <si>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</si>
  <si>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</si>
  <si>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</si>
  <si>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</si>
  <si>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</si>
  <si>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</si>
  <si>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</si>
  <si>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</si>
  <si>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</si>
  <si>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</si>
  <si>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</si>
  <si>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</si>
  <si>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</si>
  <si>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</si>
  <si>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</si>
  <si>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</si>
  <si>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</si>
  <si>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</si>
  <si>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</si>
  <si>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</si>
  <si>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</si>
  <si>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</si>
  <si>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</si>
  <si>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</si>
  <si>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</si>
  <si>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</si>
  <si>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</si>
  <si>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</si>
  <si>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</si>
  <si>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</si>
  <si>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</si>
  <si>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</si>
  <si>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</si>
  <si>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</si>
  <si>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</si>
  <si>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</si>
  <si>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</si>
  <si>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</si>
  <si>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</si>
  <si>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</si>
  <si>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</si>
  <si>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</si>
  <si>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</si>
  <si>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</si>
  <si>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</si>
  <si>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</si>
  <si>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</si>
  <si>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</si>
  <si>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</si>
  <si>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</si>
  <si>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</si>
  <si>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</si>
  <si>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</si>
  <si>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</si>
  <si>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</si>
  <si>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</si>
  <si>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</si>
  <si>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</si>
  <si>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</si>
  <si>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</si>
  <si>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</si>
  <si>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</si>
  <si>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</si>
  <si>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</si>
  <si>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</si>
  <si>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</si>
  <si>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</si>
  <si>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</si>
  <si>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</si>
  <si>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</si>
  <si>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</si>
  <si>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</si>
  <si>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</si>
  <si>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</si>
  <si>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</si>
  <si>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</si>
  <si>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</si>
  <si>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</si>
  <si>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</si>
  <si>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</si>
  <si>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</si>
  <si>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</si>
  <si>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</si>
  <si>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</si>
  <si>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</si>
  <si>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</si>
  <si>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</si>
  <si>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</si>
  <si>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</si>
  <si>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</si>
  <si>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</si>
  <si>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</si>
  <si>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</si>
  <si>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</si>
  <si>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</si>
  <si>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</si>
  <si>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</si>
  <si>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</si>
  <si>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</si>
  <si>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</si>
  <si>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</si>
  <si>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</si>
  <si>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</si>
  <si>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</si>
  <si>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</si>
  <si>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</si>
  <si>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</si>
  <si>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</si>
  <si>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</si>
  <si>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</si>
  <si>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</si>
  <si>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</si>
  <si>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</si>
  <si>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</si>
  <si>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</si>
  <si>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</si>
  <si>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</si>
  <si>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</si>
  <si>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</si>
  <si>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</si>
  <si>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</si>
  <si>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</si>
  <si>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</si>
  <si>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</si>
  <si>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</si>
  <si>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</si>
  <si>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</si>
  <si>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</si>
  <si>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</si>
  <si>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</si>
  <si>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</si>
  <si>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</si>
  <si>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</si>
  <si>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</si>
  <si>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</si>
  <si>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</si>
  <si>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</si>
  <si>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</si>
  <si>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</si>
  <si>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</si>
  <si>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</si>
  <si>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</si>
  <si>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</si>
  <si>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</si>
  <si>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</si>
  <si>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</si>
  <si>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</si>
  <si>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</si>
  <si>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</si>
  <si>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</si>
  <si>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</si>
  <si>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</si>
  <si>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</si>
  <si>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</si>
  <si>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</si>
  <si>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</si>
  <si>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</si>
  <si>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</si>
  <si>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</si>
  <si>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</si>
  <si>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</si>
  <si>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</si>
  <si>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</si>
  <si>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</si>
  <si>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</si>
  <si>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</si>
  <si>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</si>
  <si>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</si>
  <si>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</si>
  <si>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</si>
  <si>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</si>
  <si>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</si>
  <si>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</si>
  <si>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</si>
  <si>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</si>
  <si>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</si>
  <si>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</si>
  <si>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</si>
  <si>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</si>
  <si>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</si>
  <si>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</si>
  <si>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</si>
  <si>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</si>
  <si>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</si>
  <si>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</si>
  <si>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</si>
  <si>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</si>
  <si>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</si>
  <si>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</si>
  <si>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</si>
  <si>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</si>
  <si>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</si>
  <si>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</si>
  <si>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</si>
  <si>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</si>
  <si>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</si>
  <si>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</si>
  <si>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</si>
  <si>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</si>
  <si>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</si>
  <si>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</si>
  <si>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</si>
  <si>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</si>
  <si>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</si>
  <si>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</si>
  <si>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</si>
  <si>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</si>
  <si>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</si>
  <si>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</si>
  <si>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</si>
  <si>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</si>
  <si>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</si>
  <si>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</si>
  <si>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</si>
  <si>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</si>
  <si>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</si>
  <si>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</si>
  <si>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</si>
  <si>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</si>
  <si>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</si>
  <si>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</si>
  <si>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</si>
  <si>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</si>
  <si>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</si>
  <si>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</si>
  <si>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</si>
  <si>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</si>
  <si>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</si>
  <si>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</si>
  <si>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</si>
  <si>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</si>
  <si>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</si>
  <si>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</si>
  <si>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</si>
  <si>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</si>
  <si>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</si>
  <si>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</si>
  <si>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</si>
  <si>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</si>
  <si>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</si>
  <si>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</si>
  <si>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</si>
  <si>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</si>
  <si>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</si>
  <si>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</si>
  <si>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</si>
  <si>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</si>
  <si>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</si>
  <si>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</si>
  <si>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</si>
  <si>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</si>
  <si>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</si>
  <si>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</si>
  <si>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</si>
  <si>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</si>
  <si>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</si>
  <si>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</si>
  <si>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</si>
  <si>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</si>
  <si>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</si>
  <si>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</si>
  <si>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</si>
  <si>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</si>
  <si>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</si>
  <si>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</si>
  <si>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</si>
  <si>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</si>
  <si>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</si>
  <si>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</si>
  <si>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</si>
  <si>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</si>
  <si>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</si>
  <si>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</si>
  <si>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</si>
  <si>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</si>
  <si>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</si>
  <si>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</si>
  <si>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</si>
  <si>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</si>
  <si>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</si>
  <si>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</si>
  <si>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</si>
  <si>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</si>
  <si>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</si>
  <si>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</si>
  <si>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</si>
  <si>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</si>
  <si>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</si>
  <si>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</si>
  <si>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</si>
  <si>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</si>
  <si>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</si>
  <si>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</si>
  <si>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</si>
  <si>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</si>
  <si>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</si>
  <si>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</si>
  <si>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</si>
  <si>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</si>
  <si>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</si>
  <si>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</si>
  <si>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</si>
  <si>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</si>
  <si>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</si>
  <si>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</si>
  <si>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</si>
  <si>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</si>
  <si>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</si>
  <si>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</si>
  <si>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</si>
  <si>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</si>
  <si>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</si>
  <si>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</si>
  <si>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</si>
  <si>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</si>
  <si>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</si>
  <si>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</si>
  <si>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</si>
  <si>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</si>
  <si>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</si>
  <si>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</si>
  <si>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</si>
  <si>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</si>
  <si>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</si>
  <si>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</si>
  <si>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</si>
  <si>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</si>
  <si>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</si>
  <si>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</si>
  <si>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</si>
  <si>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</si>
  <si>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</si>
  <si>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</si>
  <si>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</si>
  <si>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</si>
  <si>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</si>
  <si>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</si>
  <si>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</si>
  <si>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</si>
  <si>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</si>
  <si>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</si>
  <si>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</si>
  <si>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</si>
  <si>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</si>
  <si>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</si>
  <si>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</si>
  <si>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</si>
  <si>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</si>
  <si>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</si>
  <si>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</si>
  <si>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</si>
  <si>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</si>
  <si>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</si>
  <si>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</si>
  <si>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</si>
  <si>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</si>
  <si>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</si>
  <si>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</si>
  <si>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</si>
  <si>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</si>
  <si>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</si>
  <si>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</si>
  <si>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</si>
  <si>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</si>
  <si>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</si>
  <si>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</si>
  <si>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</si>
  <si>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</si>
  <si>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</si>
  <si>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</si>
  <si>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</si>
  <si>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</si>
  <si>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</si>
  <si>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</si>
  <si>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</si>
  <si>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</si>
  <si>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</si>
  <si>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</si>
  <si>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</si>
  <si>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</si>
  <si>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</si>
  <si>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</si>
  <si>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</si>
  <si>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</si>
  <si>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</si>
  <si>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</si>
  <si>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</si>
  <si>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</si>
  <si>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</si>
  <si>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</si>
  <si>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</si>
  <si>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</si>
  <si>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</si>
  <si>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</si>
  <si>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</si>
  <si>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</si>
  <si>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</si>
  <si>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</si>
  <si>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</si>
  <si>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</si>
  <si>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</si>
  <si>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</si>
  <si>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</si>
  <si>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</si>
  <si>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</si>
  <si>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</si>
  <si>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</si>
  <si>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</si>
  <si>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</si>
  <si>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</si>
  <si>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</si>
  <si>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</si>
  <si>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</si>
  <si>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</si>
  <si>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</si>
  <si>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</si>
  <si>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</si>
  <si>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</si>
  <si>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</si>
  <si>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</si>
  <si>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</si>
  <si>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</si>
  <si>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</si>
  <si>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</si>
  <si>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</si>
  <si>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</si>
  <si>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</si>
  <si>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</si>
  <si>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</si>
  <si>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</si>
  <si>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</si>
  <si>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</si>
  <si>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</si>
  <si>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</si>
  <si>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</si>
  <si>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</si>
  <si>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</si>
  <si>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</si>
  <si>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</si>
  <si>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</si>
  <si>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</si>
  <si>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</si>
  <si>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</si>
  <si>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</si>
  <si>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</si>
  <si>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</si>
  <si>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</si>
  <si>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</si>
  <si>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</si>
  <si>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</si>
  <si>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</si>
  <si>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</si>
  <si>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</si>
  <si>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</si>
  <si>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</si>
  <si>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</si>
  <si>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</si>
  <si>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</si>
  <si>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</si>
  <si>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</si>
  <si>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</si>
  <si>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</si>
  <si>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</si>
  <si>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</si>
  <si>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</si>
  <si>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</si>
  <si>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</si>
  <si>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</si>
  <si>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</si>
  <si>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</si>
  <si>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</si>
  <si>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</si>
  <si>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</si>
  <si>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</si>
  <si>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</si>
  <si>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</si>
  <si>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</si>
  <si>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</si>
  <si>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</si>
  <si>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</si>
  <si>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</si>
  <si>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</si>
  <si>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</si>
  <si>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</si>
  <si>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</si>
  <si>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</si>
  <si>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</si>
  <si>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</si>
  <si>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</si>
  <si>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</si>
  <si>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</si>
  <si>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</si>
  <si>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</si>
  <si>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</si>
  <si>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</si>
  <si>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</si>
  <si>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</si>
  <si>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</si>
  <si>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</si>
  <si>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</si>
  <si>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</si>
  <si>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</si>
  <si>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</si>
  <si>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</si>
  <si>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</si>
  <si>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</si>
  <si>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</si>
  <si>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</si>
  <si>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</si>
  <si>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</si>
  <si>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</si>
  <si>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</si>
  <si>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</si>
  <si>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</si>
  <si>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</si>
  <si>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</si>
  <si>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</si>
  <si>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</si>
  <si>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</si>
  <si>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</si>
  <si>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</si>
  <si>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</si>
  <si>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</si>
  <si>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</si>
  <si>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</si>
  <si>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</si>
  <si>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</si>
  <si>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</si>
  <si>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</si>
  <si>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</si>
  <si>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</si>
  <si>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</si>
  <si>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</si>
  <si>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</si>
  <si>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</si>
  <si>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</si>
  <si>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</si>
  <si>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</si>
  <si>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</si>
  <si>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</si>
  <si>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</si>
  <si>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</si>
  <si>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</si>
  <si>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</si>
  <si>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</si>
  <si>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</si>
  <si>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</si>
  <si>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</si>
  <si>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</si>
  <si>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</si>
  <si>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</si>
  <si>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</si>
  <si>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</si>
  <si>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</si>
  <si>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</si>
  <si>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</si>
  <si>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</si>
  <si>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</si>
  <si>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</si>
  <si>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</si>
  <si>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</si>
  <si>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</si>
  <si>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</si>
  <si>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</si>
  <si>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</si>
  <si>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</si>
  <si>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</si>
  <si>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</si>
  <si>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</si>
  <si>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</si>
  <si>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</si>
  <si>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</si>
  <si>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</si>
  <si>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</si>
  <si>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</si>
  <si>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</si>
  <si>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</si>
  <si>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</si>
  <si>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</si>
  <si>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</si>
  <si>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</si>
  <si>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</si>
  <si>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</si>
  <si>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</si>
  <si>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</si>
  <si>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</si>
  <si>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</si>
  <si>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</si>
  <si>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</si>
  <si>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</si>
  <si>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</si>
  <si>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</si>
  <si>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</si>
  <si>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</si>
  <si>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</si>
  <si>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</si>
  <si>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</si>
  <si>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</si>
  <si>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</si>
  <si>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</si>
  <si>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</si>
  <si>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</si>
  <si>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</si>
  <si>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</si>
  <si>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</si>
  <si>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</si>
  <si>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</si>
  <si>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</si>
  <si>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</si>
  <si>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</si>
  <si>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</si>
  <si>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</si>
  <si>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</si>
  <si>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</si>
  <si>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</si>
  <si>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</si>
  <si>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</si>
  <si>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</si>
  <si>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</si>
  <si>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</si>
  <si>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</si>
  <si>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</si>
  <si>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</si>
  <si>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</si>
  <si>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</si>
  <si>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</si>
  <si>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</si>
  <si>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</si>
  <si>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</si>
  <si>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</si>
  <si>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</si>
  <si>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</si>
  <si>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</si>
  <si>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</si>
  <si>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</si>
  <si>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</si>
  <si>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</si>
  <si>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</si>
  <si>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</si>
  <si>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</si>
  <si>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</si>
  <si>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</si>
  <si>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</si>
  <si>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</si>
  <si>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</si>
  <si>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</si>
  <si>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</si>
  <si>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</si>
  <si>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</si>
  <si>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</si>
  <si>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</si>
  <si>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</si>
  <si>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</si>
  <si>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</si>
  <si>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</si>
  <si>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</si>
  <si>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</si>
  <si>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</si>
  <si>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</si>
  <si>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</si>
  <si>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</si>
  <si>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</si>
  <si>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</si>
  <si>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</si>
  <si>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</si>
  <si>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</si>
  <si>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</si>
  <si>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</si>
  <si>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</si>
  <si>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</si>
  <si>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</si>
  <si>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</si>
  <si>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</si>
  <si>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</si>
  <si>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</si>
  <si>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</si>
  <si>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</si>
  <si>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</si>
  <si>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</si>
  <si>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</si>
  <si>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</si>
  <si>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</si>
  <si>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</si>
  <si>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</si>
  <si>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</si>
  <si>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</si>
  <si>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</si>
  <si>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</si>
  <si>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</si>
  <si>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</si>
  <si>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</si>
  <si>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</si>
  <si>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</si>
  <si>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</si>
  <si>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</si>
  <si>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</si>
  <si>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</si>
  <si>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</si>
  <si>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</si>
  <si>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</si>
  <si>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</si>
  <si>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</si>
  <si>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</si>
  <si>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</si>
  <si>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</si>
  <si>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</si>
  <si>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</si>
  <si>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</si>
  <si>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</si>
  <si>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</si>
  <si>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</si>
  <si>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</si>
  <si>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</si>
  <si>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</si>
  <si>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</si>
  <si>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</si>
  <si>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</si>
  <si>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</si>
  <si>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</si>
  <si>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</si>
  <si>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</si>
  <si>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</si>
  <si>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</si>
  <si>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</si>
  <si>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</si>
  <si>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</si>
  <si>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</si>
  <si>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</si>
  <si>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</si>
  <si>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</si>
  <si>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</si>
  <si>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</si>
  <si>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</si>
  <si>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</si>
  <si>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</si>
  <si>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</si>
  <si>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</si>
  <si>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</si>
  <si>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</si>
  <si>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</si>
  <si>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</si>
  <si>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</si>
  <si>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</si>
  <si>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</si>
  <si>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</si>
  <si>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</si>
  <si>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</si>
  <si>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</si>
  <si>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</si>
  <si>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</si>
  <si>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</si>
  <si>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</si>
  <si>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</si>
  <si>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</si>
  <si>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</si>
  <si>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</si>
  <si>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</si>
  <si>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</si>
  <si>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</si>
  <si>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</si>
  <si>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</si>
  <si>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</si>
  <si>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</si>
  <si>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</si>
  <si>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</si>
  <si>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</si>
  <si>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</si>
  <si>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</si>
  <si>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</si>
  <si>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</si>
  <si>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</si>
  <si>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</si>
  <si>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</si>
  <si>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</si>
  <si>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</si>
  <si>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</si>
  <si>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</si>
  <si>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</si>
  <si>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</si>
  <si>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</si>
  <si>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</si>
  <si>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</si>
  <si>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</si>
  <si>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</si>
  <si>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</si>
  <si>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</si>
  <si>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</si>
  <si>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</si>
  <si>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</si>
  <si>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</si>
  <si>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</si>
  <si>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</si>
  <si>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</si>
  <si>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</si>
  <si>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</si>
  <si>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</si>
  <si>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</si>
  <si>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</si>
  <si>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</si>
  <si>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</si>
  <si>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</si>
  <si>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</si>
  <si>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</si>
  <si>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</si>
  <si>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</si>
  <si>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</si>
  <si>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</si>
  <si>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</si>
  <si>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</si>
  <si>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</si>
  <si>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</si>
  <si>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</si>
  <si>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</si>
  <si>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</si>
  <si>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</si>
  <si>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</si>
  <si>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</si>
  <si>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</si>
  <si>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</si>
  <si>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</si>
  <si>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</si>
  <si>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</si>
  <si>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</si>
  <si>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</si>
  <si>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</si>
  <si>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</si>
  <si>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</si>
  <si>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</si>
  <si>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</si>
  <si>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</si>
  <si>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</si>
  <si>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</si>
  <si>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</si>
  <si>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</si>
  <si>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</si>
  <si>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</si>
  <si>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</si>
  <si>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</si>
  <si>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</si>
  <si>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</si>
  <si>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</si>
  <si>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</si>
  <si>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</si>
  <si>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</si>
  <si>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</si>
  <si>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</si>
  <si>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</si>
  <si>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</si>
  <si>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</si>
  <si>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</si>
  <si>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</si>
  <si>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</si>
  <si>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</si>
  <si>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</si>
  <si>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</si>
  <si>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</si>
  <si>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</si>
  <si>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</si>
  <si>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</si>
  <si>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</si>
  <si>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</si>
  <si>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</si>
  <si>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</si>
  <si>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</si>
  <si>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</si>
  <si>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</si>
  <si>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</si>
  <si>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</si>
  <si>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</si>
  <si>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</si>
  <si>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</si>
  <si>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</si>
  <si>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</si>
  <si>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</si>
  <si>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</si>
  <si>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</si>
  <si>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</si>
  <si>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</si>
  <si>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</si>
  <si>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</si>
  <si>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</si>
  <si>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</si>
  <si>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</si>
  <si>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</si>
  <si>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</si>
  <si>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</si>
  <si>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</si>
  <si>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</si>
  <si>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</si>
  <si>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</si>
  <si>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</si>
  <si>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</si>
  <si>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</si>
  <si>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</si>
  <si>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</si>
  <si>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</si>
  <si>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</si>
  <si>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</si>
  <si>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</si>
  <si>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</si>
  <si>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</si>
  <si>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</si>
  <si>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</si>
  <si>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</si>
  <si>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</si>
  <si>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</si>
  <si>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</si>
  <si>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</si>
  <si>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</si>
  <si>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</si>
  <si>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</si>
  <si>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</si>
  <si>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</si>
  <si>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</si>
  <si>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</si>
  <si>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</si>
  <si>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</si>
  <si>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</si>
  <si>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</si>
  <si>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</si>
  <si>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</si>
  <si>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</si>
  <si>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</si>
  <si>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</si>
  <si>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</si>
  <si>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</si>
  <si>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</si>
  <si>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</si>
  <si>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</si>
  <si>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</si>
  <si>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</si>
  <si>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</si>
  <si>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</si>
  <si>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</si>
  <si>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</si>
  <si>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</si>
  <si>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</si>
  <si>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</si>
  <si>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</si>
  <si>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</si>
  <si>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</si>
  <si>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</si>
  <si>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</si>
  <si>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</si>
  <si>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</si>
  <si>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</si>
  <si>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</si>
  <si>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</si>
  <si>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</si>
  <si>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</si>
  <si>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</si>
  <si>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</si>
  <si>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</si>
  <si>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</si>
  <si>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</si>
  <si>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</si>
  <si>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</si>
  <si>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</si>
  <si>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</si>
  <si>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</si>
  <si>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</si>
  <si>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</si>
  <si>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</si>
  <si>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</si>
  <si>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</si>
  <si>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</si>
  <si>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</si>
  <si>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</si>
  <si>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</si>
  <si>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</si>
  <si>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</si>
  <si>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</si>
  <si>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</si>
  <si>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</si>
  <si>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</si>
  <si>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</si>
  <si>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</si>
  <si>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</si>
  <si>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</si>
  <si>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</si>
  <si>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</si>
  <si>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</si>
  <si>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</si>
  <si>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</si>
  <si>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</si>
  <si>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</si>
  <si>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</si>
  <si>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</si>
  <si>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</si>
  <si>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</si>
  <si>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</si>
  <si>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</si>
  <si>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</si>
  <si>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</si>
  <si>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</si>
  <si>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</si>
  <si>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</si>
  <si>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</si>
  <si>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</si>
  <si>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</si>
  <si>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</si>
  <si>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</si>
  <si>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</si>
  <si>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</si>
  <si>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</si>
  <si>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</si>
  <si>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</si>
  <si>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</si>
  <si>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</si>
  <si>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</si>
  <si>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</si>
  <si>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</si>
  <si>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</si>
  <si>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</si>
  <si>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</si>
  <si>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</si>
  <si>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</si>
  <si>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</si>
  <si>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</si>
  <si>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</si>
  <si>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</si>
  <si>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</si>
  <si>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</si>
  <si>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</si>
  <si>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</si>
  <si>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</si>
  <si>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</si>
  <si>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</si>
  <si>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</si>
  <si>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</si>
  <si>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</si>
  <si>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</si>
  <si>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</si>
  <si>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</si>
  <si>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</si>
  <si>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</si>
  <si>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</si>
  <si>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</si>
  <si>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</si>
  <si>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</si>
  <si>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</si>
  <si>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</si>
  <si>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</si>
  <si>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</si>
  <si>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</si>
  <si>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</si>
  <si>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</si>
  <si>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</si>
  <si>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</si>
  <si>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</si>
  <si>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</si>
  <si>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</si>
  <si>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</si>
  <si>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</si>
  <si>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</si>
  <si>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</si>
  <si>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</si>
  <si>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</si>
  <si>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</si>
  <si>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</si>
  <si>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</si>
  <si>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</si>
  <si>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</si>
  <si>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</si>
  <si>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</si>
  <si>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</si>
  <si>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</si>
  <si>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</si>
  <si>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</si>
  <si>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</si>
  <si>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</si>
  <si>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</si>
  <si>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</si>
  <si>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</si>
  <si>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</si>
  <si>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</si>
  <si>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</si>
  <si>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</si>
  <si>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</si>
  <si>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</si>
  <si>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</si>
  <si>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</si>
  <si>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</si>
  <si>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</si>
  <si>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</si>
  <si>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</si>
  <si>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</si>
  <si>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</si>
  <si>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</si>
  <si>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</si>
  <si>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</si>
  <si>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</si>
  <si>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</si>
  <si>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</si>
  <si>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</si>
  <si>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</si>
  <si>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</si>
  <si>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</si>
  <si>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</si>
  <si>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</si>
  <si>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</si>
  <si>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</si>
  <si>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</si>
  <si>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</si>
  <si>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</si>
  <si>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</si>
  <si>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</si>
  <si>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</si>
  <si>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</si>
  <si>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</si>
  <si>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</si>
  <si>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</si>
  <si>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</si>
  <si>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</si>
  <si>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</si>
  <si>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</si>
  <si>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</si>
  <si>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</si>
  <si>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</si>
  <si>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</si>
  <si>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</si>
  <si>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</si>
  <si>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</si>
  <si>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</si>
  <si>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</si>
  <si>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</si>
  <si>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</si>
  <si>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</si>
  <si>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</si>
  <si>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</si>
  <si>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</si>
  <si>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</si>
  <si>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</si>
  <si>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</si>
  <si>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</si>
  <si>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</si>
  <si>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</si>
  <si>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</si>
  <si>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</si>
  <si>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</si>
  <si>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</si>
  <si>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</si>
  <si>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</si>
  <si>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</si>
  <si>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</si>
  <si>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</si>
  <si>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</si>
  <si>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</si>
  <si>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</si>
  <si>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</si>
  <si>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</si>
  <si>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</si>
  <si>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</si>
  <si>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</si>
  <si>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</si>
  <si>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</si>
  <si>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</si>
  <si>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</si>
  <si>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</si>
  <si>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</si>
  <si>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</si>
  <si>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</si>
  <si>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</si>
  <si>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</si>
  <si>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</si>
  <si>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</si>
  <si>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</si>
  <si>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</si>
  <si>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</si>
  <si>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</si>
  <si>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</si>
  <si>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</si>
  <si>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</si>
  <si>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</si>
  <si>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</si>
  <si>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</si>
  <si>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</si>
  <si>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</si>
  <si>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</si>
  <si>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</si>
  <si>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</si>
  <si>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</si>
  <si>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</si>
  <si>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</si>
  <si>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</si>
  <si>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</si>
  <si>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</si>
  <si>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</si>
  <si>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</si>
  <si>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</si>
  <si>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</si>
  <si>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</si>
  <si>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</si>
  <si>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</si>
  <si>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</si>
  <si>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</si>
  <si>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</si>
  <si>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</si>
  <si>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</si>
  <si>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</si>
  <si>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</si>
  <si>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</si>
  <si>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</si>
  <si>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</si>
  <si>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</si>
  <si>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</si>
  <si>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</si>
  <si>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</si>
  <si>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</si>
  <si>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</si>
  <si>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</si>
  <si>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</si>
  <si>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</si>
  <si>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</si>
  <si>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</si>
  <si>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</si>
  <si>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</si>
  <si>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</si>
  <si>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</si>
  <si>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</si>
  <si>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</si>
  <si>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</si>
  <si>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</si>
  <si>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</si>
  <si>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</si>
  <si>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</si>
  <si>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</si>
  <si>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</si>
  <si>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</si>
  <si>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</si>
  <si>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</si>
  <si>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</si>
  <si>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</si>
  <si>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</si>
  <si>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</si>
  <si>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</si>
  <si>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</si>
  <si>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</si>
  <si>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</si>
  <si>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</si>
  <si>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</si>
  <si>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</si>
  <si>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</si>
  <si>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</si>
  <si>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</si>
  <si>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</si>
  <si>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</si>
  <si>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</si>
  <si>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</si>
  <si>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</si>
  <si>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</si>
  <si>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</si>
  <si>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</si>
  <si>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</si>
  <si>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</si>
  <si>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</si>
  <si>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</si>
  <si>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</si>
  <si>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</si>
  <si>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</si>
  <si>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</si>
  <si>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</si>
  <si>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</si>
  <si>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</si>
  <si>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</si>
  <si>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</si>
  <si>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</si>
  <si>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</si>
  <si>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</si>
  <si>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</si>
  <si>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</si>
  <si>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</si>
  <si>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</si>
  <si>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</si>
  <si>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</si>
  <si>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</si>
  <si>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</si>
  <si>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</si>
  <si>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</si>
  <si>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</si>
  <si>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</si>
  <si>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</si>
  <si>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</si>
  <si>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</si>
  <si>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</si>
  <si>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</si>
  <si>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</si>
  <si>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</si>
  <si>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</si>
  <si>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</si>
  <si>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</si>
  <si>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</si>
  <si>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</si>
  <si>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</si>
  <si>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</si>
  <si>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</si>
  <si>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</si>
  <si>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</si>
  <si>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</si>
  <si>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</si>
  <si>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</si>
  <si>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</si>
  <si>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</si>
  <si>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</si>
  <si>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</si>
  <si>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</si>
  <si>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</si>
  <si>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</si>
  <si>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</si>
  <si>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</si>
  <si>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</si>
  <si>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</si>
  <si>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</si>
  <si>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</si>
  <si>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</si>
  <si>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</si>
  <si>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</si>
  <si>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</si>
  <si>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</si>
  <si>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</si>
  <si>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</si>
  <si>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</si>
  <si>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</si>
  <si>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</si>
  <si>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</si>
  <si>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</si>
  <si>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</si>
  <si>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</si>
  <si>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</si>
  <si>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</si>
  <si>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</si>
  <si>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</si>
  <si>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</si>
  <si>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</si>
  <si>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</si>
  <si>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</si>
  <si>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</si>
  <si>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</si>
  <si>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</si>
  <si>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</si>
  <si>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</si>
  <si>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</si>
  <si>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</si>
  <si>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</si>
  <si>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</si>
  <si>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</si>
  <si>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</si>
  <si>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</si>
  <si>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</si>
  <si>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</si>
  <si>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</si>
  <si>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</si>
  <si>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</si>
  <si>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</si>
  <si>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</si>
  <si>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</si>
  <si>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</si>
  <si>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</si>
  <si>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</si>
  <si>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</si>
  <si>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</si>
  <si>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</si>
  <si>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</si>
  <si>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</si>
  <si>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</si>
  <si>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</si>
  <si>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</si>
  <si>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</si>
  <si>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</si>
  <si>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</si>
  <si>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</si>
  <si>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</si>
  <si>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</si>
  <si>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</si>
  <si>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</si>
  <si>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</si>
  <si>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</si>
  <si>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</si>
  <si>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</si>
  <si>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</si>
  <si>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</si>
  <si>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</si>
  <si>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</si>
  <si>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</si>
  <si>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</si>
  <si>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</si>
  <si>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</si>
  <si>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</si>
  <si>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</si>
  <si>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</si>
  <si>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</si>
  <si>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</si>
  <si>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</si>
  <si>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</si>
  <si>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</si>
  <si>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</si>
  <si>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</si>
  <si>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</si>
  <si>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</si>
  <si>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</si>
  <si>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</si>
  <si>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</si>
  <si>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</si>
  <si>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</si>
  <si>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</si>
  <si>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</si>
  <si>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</si>
  <si>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</si>
  <si>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</si>
  <si>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</si>
  <si>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</si>
  <si>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</si>
  <si>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</si>
  <si>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</si>
  <si>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</si>
  <si>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</si>
  <si>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</si>
  <si>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</si>
  <si>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</si>
  <si>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</si>
  <si>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</si>
  <si>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</si>
  <si>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</si>
  <si>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</si>
  <si>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</si>
  <si>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</si>
  <si>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</si>
  <si>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</si>
  <si>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</si>
  <si>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</si>
  <si>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</si>
  <si>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</si>
  <si>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</si>
  <si>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</si>
  <si>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</si>
  <si>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</si>
  <si>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</si>
  <si>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</si>
  <si>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</si>
  <si>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</si>
  <si>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</si>
  <si>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</si>
  <si>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</si>
  <si>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</si>
  <si>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</si>
  <si>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</si>
  <si>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</si>
  <si>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</si>
  <si>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</si>
  <si>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</si>
  <si>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</si>
  <si>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</si>
  <si>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</si>
  <si>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</si>
  <si>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</si>
  <si>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</si>
  <si>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</si>
  <si>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</si>
  <si>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</si>
  <si>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</si>
  <si>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</si>
  <si>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</si>
  <si>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</si>
  <si>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</si>
  <si>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</si>
  <si>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</si>
  <si>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</si>
  <si>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</si>
  <si>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</si>
  <si>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</si>
  <si>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</si>
  <si>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</si>
  <si>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</si>
  <si>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</si>
  <si>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</si>
  <si>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</si>
  <si>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</si>
  <si>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</si>
  <si>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</si>
  <si>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</si>
  <si>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</si>
  <si>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</si>
  <si>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</si>
  <si>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</si>
  <si>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</si>
  <si>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</si>
  <si>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</si>
  <si>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</si>
  <si>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</si>
  <si>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</si>
  <si>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</si>
  <si>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</si>
  <si>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</si>
  <si>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</si>
  <si>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</si>
  <si>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</si>
  <si>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</si>
  <si>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</si>
  <si>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</si>
  <si>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</si>
  <si>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</si>
  <si>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</si>
  <si>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</si>
  <si>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</si>
  <si>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</si>
  <si>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</si>
  <si>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</si>
  <si>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</si>
  <si>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</si>
  <si>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</si>
  <si>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</si>
  <si>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</si>
  <si>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</si>
  <si>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</si>
  <si>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</si>
  <si>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</si>
  <si>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</si>
  <si>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</si>
  <si>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</si>
  <si>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</si>
  <si>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</si>
  <si>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</si>
  <si>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</si>
  <si>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</si>
  <si>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</si>
  <si>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</si>
  <si>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</si>
  <si>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</si>
  <si>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</si>
  <si>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</si>
  <si>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</si>
  <si>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</si>
  <si>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</si>
  <si>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</si>
  <si>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</si>
  <si>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</si>
  <si>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</si>
  <si>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</si>
  <si>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</si>
  <si>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</si>
  <si>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</si>
  <si>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</si>
  <si>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</si>
  <si>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</si>
  <si>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</si>
  <si>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</si>
  <si>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</si>
  <si>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</si>
  <si>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</si>
  <si>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</si>
  <si>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</si>
  <si>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</si>
  <si>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</si>
  <si>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</si>
  <si>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</si>
  <si>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</si>
  <si>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</si>
  <si>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</si>
  <si>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</si>
  <si>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</si>
  <si>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</si>
  <si>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</si>
  <si>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</si>
  <si>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</si>
  <si>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</si>
  <si>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</si>
  <si>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</si>
  <si>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</si>
  <si>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</si>
  <si>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</si>
  <si>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</si>
  <si>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</si>
  <si>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</si>
  <si>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</si>
  <si>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</si>
  <si>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</si>
  <si>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</si>
  <si>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</si>
  <si>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</si>
  <si>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</si>
  <si>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</si>
  <si>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</si>
  <si>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</si>
  <si>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</si>
  <si>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</si>
  <si>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</si>
  <si>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</si>
  <si>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</si>
  <si>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</si>
  <si>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</si>
  <si>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</si>
  <si>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</si>
  <si>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</si>
  <si>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</si>
  <si>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</si>
  <si>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</si>
  <si>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</si>
  <si>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</si>
  <si>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</si>
  <si>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</si>
  <si>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</si>
  <si>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</si>
  <si>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</si>
  <si>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</si>
  <si>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</si>
  <si>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</si>
  <si>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</si>
  <si>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</si>
  <si>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</si>
  <si>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</si>
  <si>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</si>
  <si>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</si>
  <si>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</si>
  <si>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</si>
  <si>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</si>
  <si>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</si>
  <si>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</si>
  <si>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</si>
  <si>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</si>
  <si>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</si>
  <si>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</si>
  <si>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</si>
  <si>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</si>
  <si>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</si>
  <si>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</si>
  <si>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</si>
  <si>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</si>
  <si>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</si>
  <si>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</si>
  <si>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</si>
  <si>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</si>
  <si>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</si>
  <si>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</si>
  <si>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</si>
  <si>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</si>
  <si>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</si>
  <si>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</si>
  <si>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</si>
  <si>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</si>
  <si>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</si>
  <si>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</si>
  <si>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</si>
  <si>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</si>
  <si>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</si>
  <si>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</si>
  <si>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</si>
  <si>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</si>
  <si>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</si>
  <si>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</si>
  <si>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</si>
  <si>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</si>
  <si>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</si>
  <si>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</si>
  <si>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</si>
  <si>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</si>
  <si>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</si>
  <si>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</si>
  <si>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</si>
  <si>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</si>
  <si>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</si>
  <si>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</si>
  <si>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</si>
  <si>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</si>
  <si>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</si>
  <si>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</si>
  <si>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</si>
  <si>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</si>
  <si>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</si>
  <si>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</si>
  <si>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</si>
  <si>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</si>
  <si>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</si>
  <si>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</si>
  <si>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</si>
  <si>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</si>
  <si>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</si>
  <si>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</si>
  <si>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</si>
  <si>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</si>
  <si>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</si>
  <si>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</si>
  <si>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</si>
  <si>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</si>
  <si>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</si>
  <si>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</si>
  <si>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</si>
  <si>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</si>
  <si>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</si>
  <si>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</si>
  <si>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</si>
  <si>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</si>
  <si>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</si>
  <si>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</si>
  <si>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</si>
  <si>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</si>
  <si>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</si>
  <si>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</si>
  <si>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</si>
  <si>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</si>
  <si>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</si>
  <si>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</si>
  <si>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</si>
  <si>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</si>
  <si>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</si>
  <si>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</si>
  <si>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</si>
  <si>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</si>
  <si>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</si>
  <si>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</si>
  <si>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</si>
  <si>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</si>
  <si>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</si>
  <si>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</si>
  <si>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</si>
  <si>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</si>
  <si>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</si>
  <si>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</si>
  <si>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</si>
  <si>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</si>
  <si>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</si>
  <si>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</si>
  <si>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</si>
  <si>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</si>
  <si>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</si>
  <si>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</si>
  <si>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</si>
  <si>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</si>
  <si>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</si>
  <si>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</si>
  <si>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</si>
  <si>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</si>
  <si>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</si>
  <si>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</si>
  <si>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</si>
  <si>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</si>
  <si>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</si>
  <si>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</si>
  <si>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</si>
  <si>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</si>
  <si>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</si>
  <si>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</si>
  <si>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</si>
  <si>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</si>
  <si>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</si>
  <si>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</si>
  <si>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</si>
  <si>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</si>
  <si>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</si>
  <si>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</si>
  <si>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</si>
  <si>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</si>
  <si>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</si>
  <si>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</si>
  <si>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</si>
  <si>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</si>
  <si>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</si>
  <si>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</si>
  <si>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</si>
  <si>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</si>
  <si>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</si>
  <si>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</si>
  <si>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</si>
  <si>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</si>
  <si>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</si>
  <si>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</si>
  <si>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</si>
  <si>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</si>
  <si>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</si>
  <si>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</si>
  <si>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</si>
  <si>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</si>
  <si>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</si>
  <si>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</si>
  <si>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</si>
  <si>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</si>
  <si>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</si>
  <si>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</si>
  <si>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</si>
  <si>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</si>
  <si>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</si>
  <si>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</si>
  <si>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</si>
  <si>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</si>
  <si>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</si>
  <si>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</si>
  <si>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</si>
  <si>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</si>
  <si>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</si>
  <si>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</si>
  <si>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</si>
  <si>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</si>
  <si>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</si>
  <si>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</si>
  <si>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</si>
  <si>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</si>
  <si>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</si>
  <si>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</si>
  <si>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</si>
  <si>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</si>
  <si>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</si>
  <si>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</si>
  <si>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</si>
  <si>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</si>
  <si>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</si>
  <si>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</si>
  <si>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</si>
  <si>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</si>
  <si>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</si>
  <si>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</si>
  <si>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</si>
  <si>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</si>
  <si>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</si>
  <si>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</si>
  <si>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</si>
  <si>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</si>
  <si>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</si>
  <si>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</si>
  <si>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</si>
  <si>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</si>
  <si>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</si>
  <si>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</si>
  <si>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</si>
  <si>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</si>
  <si>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</si>
  <si>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</si>
  <si>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</si>
  <si>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</si>
  <si>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</si>
  <si>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</si>
  <si>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</si>
  <si>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</si>
  <si>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</si>
  <si>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</si>
  <si>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</si>
  <si>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</si>
  <si>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</si>
  <si>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</si>
  <si>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</si>
  <si>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</si>
  <si>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</si>
  <si>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</si>
  <si>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</si>
  <si>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</si>
  <si>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</si>
  <si>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</si>
  <si>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</si>
  <si>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</si>
  <si>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</si>
  <si>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</si>
  <si>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</si>
  <si>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</si>
  <si>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</si>
  <si>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</si>
  <si>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</si>
  <si>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</si>
  <si>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</si>
  <si>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</si>
  <si>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</si>
  <si>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</si>
  <si>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</si>
  <si>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</si>
  <si>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</si>
  <si>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</si>
  <si>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</si>
  <si>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</si>
  <si>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</si>
  <si>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</si>
  <si>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</si>
  <si>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</si>
  <si>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</si>
  <si>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</si>
  <si>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</si>
  <si>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</si>
  <si>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</si>
  <si>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</si>
  <si>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</si>
  <si>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</si>
  <si>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</si>
  <si>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</si>
  <si>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</si>
  <si>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</si>
  <si>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</si>
  <si>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</si>
  <si>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</si>
  <si>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</si>
  <si>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</si>
  <si>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</si>
  <si>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</si>
  <si>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</si>
  <si>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</si>
  <si>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</si>
  <si>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</si>
  <si>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</si>
  <si>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</si>
  <si>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</si>
  <si>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</si>
  <si>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</si>
  <si>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</si>
  <si>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</si>
  <si>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</si>
  <si>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</si>
  <si>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</si>
  <si>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</si>
  <si>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</si>
  <si>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</si>
  <si>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</si>
  <si>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</si>
  <si>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</si>
  <si>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</si>
  <si>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</si>
  <si>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</si>
  <si>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</si>
  <si>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</si>
  <si>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</si>
  <si>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</si>
  <si>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</si>
  <si>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</si>
  <si>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</si>
  <si>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</si>
  <si>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</si>
  <si>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</si>
  <si>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</si>
  <si>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</si>
  <si>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</si>
  <si>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</si>
  <si>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</si>
  <si>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</si>
  <si>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</si>
  <si>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</si>
  <si>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</si>
  <si>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</si>
  <si>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</si>
  <si>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</si>
  <si>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</si>
  <si>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</si>
  <si>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</si>
  <si>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</si>
  <si>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</si>
  <si>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</si>
  <si>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</si>
  <si>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</si>
  <si>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</si>
  <si>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</si>
  <si>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</si>
  <si>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</si>
  <si>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</si>
  <si>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</si>
  <si>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</si>
  <si>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</si>
  <si>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</si>
  <si>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</si>
  <si>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</si>
  <si>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</si>
  <si>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</si>
  <si>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</si>
  <si>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</si>
  <si>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</si>
  <si>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</si>
  <si>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</si>
  <si>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</si>
  <si>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</si>
  <si>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</si>
  <si>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</si>
  <si>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</si>
  <si>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</si>
  <si>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</si>
  <si>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</si>
  <si>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</si>
  <si>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</si>
  <si>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</si>
  <si>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</si>
  <si>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</si>
  <si>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</si>
  <si>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</si>
  <si>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</si>
  <si>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</si>
  <si>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</si>
  <si>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</si>
  <si>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</si>
  <si>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</si>
  <si>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</si>
  <si>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</si>
  <si>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</si>
  <si>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</si>
  <si>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</si>
  <si>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</si>
  <si>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</si>
  <si>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</si>
  <si>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</si>
  <si>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</si>
  <si>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</si>
  <si>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</si>
  <si>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</si>
  <si>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</si>
  <si>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</si>
  <si>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</si>
  <si>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</si>
  <si>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</si>
  <si>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</si>
  <si>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</si>
  <si>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</si>
  <si>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</si>
  <si>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</si>
  <si>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</si>
  <si>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</si>
  <si>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</si>
  <si>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</si>
  <si>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</si>
  <si>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</si>
  <si>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</si>
  <si>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</si>
  <si>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</si>
  <si>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</si>
  <si>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</si>
  <si>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</si>
  <si>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</si>
  <si>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</si>
  <si>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</si>
  <si>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</si>
  <si>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</si>
  <si>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</si>
  <si>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</si>
  <si>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</si>
  <si>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</si>
  <si>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</si>
  <si>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</si>
  <si>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</si>
  <si>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</si>
  <si>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</si>
  <si>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</si>
  <si>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</si>
  <si>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</si>
  <si>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</si>
  <si>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</si>
  <si>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</si>
  <si>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</si>
  <si>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</si>
  <si>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</si>
  <si>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</si>
  <si>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</si>
  <si>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</si>
  <si>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</si>
  <si>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</si>
  <si>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</si>
  <si>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</si>
  <si>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</si>
  <si>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</si>
  <si>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</si>
  <si>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</si>
  <si>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</si>
  <si>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</si>
  <si>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</si>
  <si>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</si>
  <si>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</si>
  <si>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</si>
  <si>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</si>
  <si>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</si>
  <si>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</si>
  <si>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</si>
  <si>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</si>
  <si>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</si>
  <si>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</si>
  <si>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</si>
  <si>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</si>
  <si>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</si>
  <si>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</si>
  <si>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</si>
  <si>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</si>
  <si>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</si>
  <si>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</si>
  <si>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</si>
  <si>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</si>
  <si>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</si>
  <si>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</si>
  <si>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</si>
  <si>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</si>
  <si>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</si>
  <si>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</si>
  <si>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</si>
  <si>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</si>
  <si>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</si>
  <si>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</si>
  <si>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</si>
  <si>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</si>
  <si>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</si>
  <si>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</si>
  <si>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</si>
  <si>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</si>
  <si>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</si>
  <si>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</si>
  <si>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</si>
  <si>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</si>
  <si>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</si>
  <si>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</si>
  <si>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</si>
  <si>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</si>
  <si>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</si>
  <si>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</si>
  <si>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</si>
  <si>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</si>
  <si>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</si>
  <si>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</si>
  <si>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</si>
  <si>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</si>
  <si>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</si>
  <si>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</si>
  <si>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</si>
  <si>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</si>
  <si>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</si>
  <si>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</si>
  <si>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</si>
  <si>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</si>
  <si>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</si>
  <si>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</si>
  <si>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</si>
  <si>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</si>
  <si>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</si>
  <si>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</si>
  <si>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</si>
  <si>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</si>
  <si>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</si>
  <si>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</si>
  <si>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</si>
  <si>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</si>
  <si>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</si>
  <si>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</si>
  <si>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</si>
  <si>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</si>
  <si>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</si>
  <si>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</si>
  <si>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</si>
  <si>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</si>
  <si>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</si>
  <si>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</si>
  <si>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</si>
  <si>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</si>
  <si>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</si>
  <si>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</si>
  <si>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</si>
  <si>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</si>
  <si>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</si>
  <si>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</si>
  <si>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</si>
  <si>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</si>
  <si>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</si>
  <si>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</si>
  <si>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</si>
  <si>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</si>
  <si>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</si>
  <si>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</si>
  <si>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</si>
  <si>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</si>
  <si>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</si>
  <si>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</si>
  <si>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</si>
  <si>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</si>
  <si>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</si>
  <si>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</si>
  <si>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</si>
  <si>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</si>
  <si>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</si>
  <si>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</si>
  <si>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</si>
  <si>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</si>
  <si>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</si>
  <si>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</si>
  <si>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</si>
  <si>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</si>
  <si>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</si>
  <si>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</si>
  <si>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</si>
  <si>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</si>
  <si>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</si>
  <si>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</si>
  <si>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</si>
  <si>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</si>
  <si>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</si>
  <si>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</si>
  <si>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</si>
  <si>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</si>
  <si>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</si>
  <si>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</si>
  <si>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</si>
  <si>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</si>
  <si>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</si>
  <si>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</si>
  <si>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</si>
  <si>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</si>
  <si>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</si>
  <si>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</si>
  <si>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</si>
  <si>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</si>
  <si>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</si>
  <si>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</si>
  <si>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</si>
  <si>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</si>
  <si>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</si>
  <si>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</si>
  <si>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</si>
  <si>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</si>
  <si>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</si>
  <si>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</si>
  <si>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</si>
  <si>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</si>
  <si>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</si>
  <si>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</si>
  <si>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</si>
  <si>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</si>
  <si>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</si>
  <si>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</si>
  <si>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</si>
  <si>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</si>
  <si>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</si>
  <si>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</si>
  <si>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</si>
  <si>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</si>
  <si>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</si>
  <si>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</si>
  <si>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</si>
  <si>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</si>
  <si>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</si>
  <si>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</si>
  <si>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</si>
  <si>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</si>
  <si>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</si>
  <si>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</si>
  <si>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</si>
  <si>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</si>
  <si>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</si>
  <si>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</si>
  <si>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</si>
  <si>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</si>
  <si>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</si>
  <si>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</si>
  <si>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</si>
  <si>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</si>
  <si>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</si>
  <si>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</si>
  <si>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</si>
  <si>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</si>
  <si>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</si>
  <si>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</si>
  <si>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</si>
  <si>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</si>
  <si>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</si>
  <si>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</si>
  <si>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</si>
  <si>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</si>
  <si>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</si>
  <si>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</si>
  <si>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</si>
  <si>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</si>
  <si>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</si>
  <si>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</si>
  <si>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</si>
  <si>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</si>
  <si>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</si>
  <si>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</si>
  <si>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</si>
  <si>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</si>
  <si>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</si>
  <si>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</si>
  <si>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</si>
  <si>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</si>
  <si>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</si>
  <si>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</si>
  <si>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</si>
  <si>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</si>
  <si>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</si>
  <si>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</si>
  <si>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</si>
  <si>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</si>
  <si>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</si>
  <si>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</si>
  <si>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</si>
  <si>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</si>
  <si>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</si>
  <si>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</si>
  <si>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</si>
  <si>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</si>
  <si>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</si>
  <si>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</si>
  <si>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</si>
  <si>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</si>
  <si>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</si>
  <si>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</si>
  <si>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</si>
  <si>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</si>
  <si>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</si>
  <si>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</si>
  <si>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</si>
  <si>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</si>
  <si>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</si>
  <si>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</si>
  <si>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</si>
  <si>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</si>
  <si>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</si>
  <si>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</si>
  <si>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</si>
  <si>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</si>
  <si>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</si>
  <si>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</si>
  <si>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</si>
  <si>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</si>
  <si>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</si>
  <si>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</si>
  <si>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</si>
  <si>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</si>
  <si>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</si>
  <si>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</si>
  <si>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</si>
  <si>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</si>
  <si>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</si>
  <si>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</si>
  <si>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</si>
  <si>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</si>
  <si>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</si>
  <si>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</si>
  <si>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</si>
  <si>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</si>
  <si>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</si>
  <si>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</si>
  <si>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</si>
  <si>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</si>
  <si>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</si>
  <si>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</si>
  <si>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</si>
  <si>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</si>
  <si>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</si>
  <si>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</si>
  <si>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</si>
  <si>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</si>
  <si>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</si>
  <si>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</si>
  <si>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</si>
  <si>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</si>
  <si>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</si>
  <si>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</si>
  <si>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</si>
  <si>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</si>
  <si>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</si>
  <si>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</si>
  <si>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</si>
  <si>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</si>
  <si>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</si>
  <si>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</si>
  <si>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</si>
  <si>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</si>
  <si>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</si>
  <si>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</si>
  <si>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</si>
  <si>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</si>
  <si>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</si>
  <si>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</si>
  <si>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</si>
  <si>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</si>
  <si>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</si>
  <si>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</si>
  <si>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</si>
  <si>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</si>
  <si>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</si>
  <si>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</si>
  <si>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</si>
  <si>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</si>
  <si>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</si>
  <si>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</si>
  <si>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</si>
  <si>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</si>
  <si>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</si>
  <si>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</si>
  <si>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</si>
  <si>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</si>
  <si>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</si>
  <si>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</si>
  <si>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</si>
  <si>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</si>
  <si>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</si>
  <si>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</si>
  <si>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</si>
  <si>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</si>
  <si>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</si>
  <si>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</si>
  <si>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</si>
  <si>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</si>
  <si>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</si>
  <si>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</si>
  <si>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</si>
  <si>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</si>
  <si>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</si>
  <si>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</si>
  <si>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</si>
  <si>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</si>
  <si>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</si>
  <si>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</si>
  <si>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</si>
  <si>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</si>
  <si>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</si>
  <si>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</si>
  <si>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</si>
  <si>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</si>
  <si>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</si>
  <si>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</si>
  <si>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</si>
  <si>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</si>
  <si>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</si>
  <si>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</si>
  <si>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</si>
  <si>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</si>
  <si>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</si>
  <si>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</si>
  <si>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</si>
  <si>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</si>
  <si>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</si>
  <si>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</si>
  <si>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</si>
  <si>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</si>
  <si>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</si>
  <si>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</si>
  <si>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</si>
  <si>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</si>
  <si>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</si>
  <si>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</si>
  <si>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</si>
  <si>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</si>
  <si>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</si>
  <si>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</si>
  <si>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</si>
  <si>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</si>
  <si>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</si>
  <si>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</si>
  <si>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</si>
  <si>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</si>
  <si>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</si>
  <si>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</si>
  <si>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</si>
  <si>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</si>
  <si>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</si>
  <si>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</si>
  <si>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</si>
  <si>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</si>
  <si>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</si>
  <si>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</si>
  <si>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</si>
  <si>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</si>
  <si>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</si>
  <si>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</si>
  <si>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</si>
  <si>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</si>
  <si>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</si>
  <si>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</si>
  <si>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</si>
  <si>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</si>
  <si>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</si>
  <si>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</si>
  <si>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</si>
  <si>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</si>
  <si>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</si>
  <si>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</si>
  <si>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</si>
  <si>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</si>
  <si>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</si>
  <si>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</si>
  <si>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</si>
  <si>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</si>
  <si>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</si>
  <si>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</si>
  <si>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</si>
  <si>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</si>
  <si>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</si>
  <si>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</si>
  <si>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</si>
  <si>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</si>
  <si>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</si>
  <si>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</si>
  <si>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</si>
  <si>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</si>
  <si>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</si>
  <si>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</si>
  <si>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</si>
  <si>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</si>
  <si>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</si>
  <si>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</si>
  <si>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</si>
  <si>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</si>
  <si>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</si>
  <si>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</si>
  <si>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</si>
  <si>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</si>
  <si>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</si>
  <si>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</si>
  <si>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</si>
  <si>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</si>
  <si>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</si>
  <si>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</si>
  <si>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</si>
  <si>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</si>
  <si>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</si>
  <si>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</si>
  <si>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</si>
  <si>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</si>
  <si>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</si>
  <si>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</si>
  <si>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</si>
  <si>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</si>
  <si>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</si>
  <si>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</si>
  <si>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</si>
  <si>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</si>
  <si>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</si>
  <si>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</si>
  <si>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</si>
  <si>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</si>
  <si>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</si>
  <si>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</si>
  <si>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</si>
  <si>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</si>
  <si>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</si>
  <si>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</si>
  <si>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</si>
  <si>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</si>
  <si>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</si>
  <si>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</si>
  <si>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</si>
  <si>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</si>
  <si>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</si>
  <si>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</si>
  <si>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</si>
  <si>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</si>
  <si>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</si>
  <si>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</si>
  <si>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</si>
  <si>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</si>
  <si>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</si>
  <si>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</si>
  <si>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</si>
  <si>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</si>
  <si>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</si>
  <si>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</si>
  <si>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</si>
  <si>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</si>
  <si>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</si>
  <si>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</si>
  <si>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</si>
  <si>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</si>
  <si>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</si>
  <si>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</si>
  <si>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</si>
  <si>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</si>
  <si>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</si>
  <si>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</si>
  <si>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</si>
  <si>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</si>
  <si>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</si>
  <si>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</si>
  <si>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</si>
  <si>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</si>
  <si>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</si>
  <si>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</si>
  <si>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</si>
  <si>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</si>
  <si>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</si>
  <si>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</si>
  <si>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</si>
  <si>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</si>
  <si>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</si>
  <si>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</si>
  <si>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</si>
  <si>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</si>
  <si>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</si>
  <si>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</si>
  <si>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</si>
  <si>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</si>
  <si>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</si>
  <si>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</si>
  <si>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</si>
  <si>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</si>
  <si>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</si>
  <si>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</si>
  <si>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</si>
  <si>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</si>
  <si>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</si>
  <si>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</si>
  <si>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</si>
  <si>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</si>
  <si>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</si>
  <si>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</si>
  <si>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</si>
  <si>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</si>
  <si>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</si>
  <si>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</si>
  <si>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</si>
  <si>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</si>
  <si>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</si>
  <si>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</si>
  <si>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</si>
  <si>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</si>
  <si>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</si>
  <si>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</si>
  <si>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</si>
  <si>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</si>
  <si>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</si>
  <si>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</si>
  <si>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</si>
  <si>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</si>
  <si>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</si>
  <si>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</si>
  <si>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</si>
  <si>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</si>
  <si>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</si>
  <si>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</si>
  <si>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</si>
  <si>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</si>
  <si>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</si>
  <si>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</si>
  <si>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</si>
  <si>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</si>
  <si>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</si>
  <si>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</si>
  <si>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</si>
  <si>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</si>
  <si>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</si>
  <si>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</si>
  <si>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</si>
  <si>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</si>
  <si>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</si>
  <si>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</si>
  <si>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</si>
  <si>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</si>
  <si>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</si>
  <si>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</si>
  <si>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</si>
  <si>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</si>
  <si>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</si>
  <si>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</si>
  <si>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</si>
  <si>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</si>
  <si>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</si>
  <si>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</si>
  <si>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</si>
  <si>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</si>
  <si>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</si>
  <si>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</si>
  <si>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</si>
  <si>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</si>
  <si>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</si>
  <si>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</si>
  <si>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</si>
  <si>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</si>
  <si>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</si>
  <si>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</si>
  <si>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</si>
  <si>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</si>
  <si>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</si>
  <si>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</si>
  <si>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</si>
  <si>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</si>
  <si>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</si>
  <si>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</si>
  <si>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</si>
  <si>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</si>
  <si>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</si>
  <si>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</si>
  <si>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</si>
  <si>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</si>
  <si>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</si>
  <si>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</si>
  <si>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</si>
  <si>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</si>
  <si>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</si>
  <si>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</si>
  <si>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</si>
  <si>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</si>
  <si>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</si>
  <si>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</si>
  <si>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</si>
  <si>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</si>
  <si>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</si>
  <si>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</si>
  <si>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</si>
  <si>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</si>
  <si>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</si>
  <si>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</si>
  <si>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</si>
  <si>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</si>
  <si>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</si>
  <si>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</si>
  <si>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</si>
  <si>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</si>
  <si>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</si>
  <si>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</si>
  <si>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</si>
  <si>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</si>
  <si>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</si>
  <si>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</si>
  <si>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</si>
  <si>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</si>
  <si>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</si>
  <si>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</si>
  <si>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</si>
  <si>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</si>
  <si>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</si>
  <si>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</si>
  <si>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</si>
  <si>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</si>
  <si>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</si>
  <si>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</si>
  <si>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</si>
  <si>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</si>
  <si>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</si>
  <si>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</si>
  <si>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</si>
  <si>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</si>
  <si>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</si>
  <si>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</si>
  <si>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</si>
  <si>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</si>
  <si>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</si>
  <si>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</si>
  <si>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</si>
  <si>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</si>
  <si>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</si>
  <si>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</si>
  <si>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</si>
  <si>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</si>
  <si>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</si>
  <si>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</si>
  <si>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</si>
  <si>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</si>
  <si>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</si>
  <si>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</si>
  <si>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</si>
  <si>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</si>
  <si>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</si>
  <si>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</si>
  <si>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</si>
  <si>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</si>
  <si>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</si>
  <si>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</si>
  <si>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</si>
  <si>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</si>
  <si>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</si>
  <si>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</si>
  <si>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</si>
  <si>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</si>
  <si>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</si>
  <si>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</si>
  <si>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</si>
  <si>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</si>
  <si>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</si>
  <si>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</si>
  <si>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</si>
  <si>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</si>
  <si>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</si>
  <si>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</si>
  <si>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</si>
  <si>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</si>
  <si>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</si>
  <si>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</si>
  <si>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</si>
  <si>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</si>
  <si>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</si>
  <si>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</si>
  <si>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</si>
  <si>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</si>
  <si>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</si>
  <si>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</si>
  <si>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</si>
  <si>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</si>
  <si>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</si>
  <si>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</si>
  <si>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</si>
  <si>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</si>
  <si>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</si>
  <si>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</si>
  <si>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</si>
  <si>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</si>
  <si>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</si>
  <si>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</si>
  <si>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</si>
  <si>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</si>
  <si>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</si>
  <si>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</si>
  <si>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</si>
  <si>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</si>
  <si>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</si>
  <si>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</si>
  <si>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</si>
  <si>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</si>
  <si>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</si>
  <si>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</si>
  <si>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</si>
  <si>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</si>
  <si>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</si>
  <si>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</si>
  <si>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</si>
  <si>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</si>
  <si>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</si>
  <si>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</si>
  <si>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</si>
  <si>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</si>
  <si>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</si>
  <si>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</si>
  <si>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</si>
  <si>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</si>
  <si>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</si>
  <si>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</si>
  <si>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</si>
  <si>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</si>
  <si>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</si>
  <si>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</si>
  <si>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</si>
  <si>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</si>
  <si>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</si>
  <si>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</si>
  <si>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</si>
  <si>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</si>
  <si>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</si>
  <si>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</si>
  <si>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</si>
  <si>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</si>
  <si>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</si>
  <si>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</si>
  <si>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</si>
  <si>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</si>
  <si>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</si>
  <si>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</si>
  <si>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</si>
  <si>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</si>
  <si>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</si>
  <si>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</si>
  <si>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</si>
  <si>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</si>
  <si>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</si>
  <si>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</si>
  <si>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</si>
  <si>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</si>
  <si>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</si>
  <si>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</si>
  <si>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</si>
  <si>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</si>
  <si>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</si>
  <si>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</si>
  <si>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</si>
  <si>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</si>
  <si>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</si>
  <si>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</si>
  <si>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</si>
  <si>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</si>
  <si>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</si>
  <si>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</si>
  <si>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</si>
  <si>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</si>
  <si>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</si>
  <si>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</si>
  <si>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</si>
  <si>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</si>
  <si>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</si>
  <si>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</si>
  <si>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</si>
  <si>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</si>
  <si>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</si>
  <si>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</si>
  <si>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</si>
  <si>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</si>
  <si>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</si>
  <si>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</si>
  <si>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</si>
  <si>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</si>
  <si>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</si>
  <si>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</si>
  <si>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</si>
  <si>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</si>
  <si>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</si>
  <si>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</si>
  <si>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</si>
  <si>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</si>
  <si>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</si>
  <si>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</si>
  <si>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</si>
  <si>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</si>
  <si>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</si>
  <si>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</si>
  <si>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</si>
  <si>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</si>
  <si>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</si>
  <si>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</si>
  <si>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</si>
  <si>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</si>
  <si>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</si>
  <si>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</si>
  <si>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</si>
  <si>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</si>
  <si>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</si>
  <si>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</si>
  <si>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</si>
  <si>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</si>
  <si>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</si>
  <si>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</si>
  <si>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</si>
  <si>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</si>
  <si>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</si>
  <si>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</si>
  <si>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</si>
  <si>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</si>
  <si>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</si>
  <si>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</si>
  <si>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</si>
  <si>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</si>
  <si>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</si>
  <si>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</si>
  <si>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</si>
  <si>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</si>
  <si>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</si>
  <si>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</si>
  <si>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</si>
  <si>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</si>
  <si>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</si>
  <si>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</si>
  <si>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</si>
  <si>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</si>
  <si>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</si>
  <si>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</si>
  <si>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</si>
  <si>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</si>
  <si>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</si>
  <si>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</si>
  <si>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</si>
  <si>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</si>
  <si>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</si>
  <si>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</si>
  <si>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</si>
  <si>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</si>
  <si>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</si>
  <si>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</si>
  <si>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</si>
  <si>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</si>
  <si>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</si>
  <si>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</si>
  <si>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</si>
  <si>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</si>
  <si>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</si>
  <si>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</si>
  <si>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</si>
  <si>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</si>
  <si>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</si>
  <si>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</si>
  <si>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</si>
  <si>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</si>
  <si>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</si>
  <si>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</si>
  <si>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</si>
  <si>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</si>
  <si>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</si>
  <si>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</si>
  <si>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</si>
  <si>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</si>
  <si>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</si>
  <si>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</si>
  <si>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</si>
  <si>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</si>
  <si>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</si>
  <si>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</si>
  <si>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</si>
  <si>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</si>
  <si>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</si>
  <si>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</si>
  <si>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</si>
  <si>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</si>
  <si>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</si>
  <si>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</si>
  <si>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</si>
  <si>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</si>
  <si>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</si>
  <si>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</si>
  <si>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</si>
  <si>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</si>
  <si>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</si>
  <si>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</si>
  <si>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</si>
  <si>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</si>
  <si>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</si>
  <si>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</si>
  <si>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</si>
  <si>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</si>
  <si>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</si>
  <si>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</si>
  <si>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</si>
  <si>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</si>
  <si>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</si>
  <si>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</si>
  <si>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</si>
  <si>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</si>
  <si>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</si>
  <si>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</si>
  <si>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</si>
  <si>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</si>
  <si>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</si>
  <si>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</si>
  <si>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</si>
  <si>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</si>
  <si>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</si>
  <si>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</si>
  <si>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</si>
  <si>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</si>
  <si>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</si>
  <si>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</si>
  <si>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</si>
  <si>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</si>
  <si>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</si>
  <si>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</si>
  <si>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</si>
  <si>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</si>
  <si>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</si>
  <si>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</si>
  <si>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</si>
  <si>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</si>
  <si>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</si>
  <si>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</si>
  <si>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</si>
  <si>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</si>
  <si>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</si>
  <si>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</si>
  <si>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</si>
  <si>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</si>
  <si>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</si>
  <si>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</si>
  <si>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</si>
  <si>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</si>
  <si>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</si>
  <si>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</si>
  <si>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</si>
  <si>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</si>
  <si>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</si>
  <si>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</si>
  <si>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</si>
  <si>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</si>
  <si>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</si>
  <si>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</si>
  <si>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</si>
  <si>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</si>
  <si>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</si>
  <si>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</si>
  <si>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</si>
  <si>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</si>
  <si>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</si>
  <si>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</si>
  <si>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</si>
  <si>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</si>
  <si>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</si>
  <si>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</si>
  <si>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</si>
  <si>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</si>
  <si>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</si>
  <si>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</si>
  <si>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</si>
  <si>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</si>
  <si>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</si>
  <si>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</si>
  <si>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</si>
  <si>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</si>
  <si>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</si>
  <si>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</si>
  <si>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</si>
  <si>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</si>
  <si>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</si>
  <si>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</si>
  <si>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</si>
  <si>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</si>
  <si>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</si>
  <si>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</si>
  <si>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</si>
  <si>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</si>
  <si>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</si>
  <si>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</si>
  <si>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</si>
  <si>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</si>
  <si>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</si>
  <si>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</si>
  <si>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</si>
  <si>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</si>
  <si>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</si>
  <si>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</si>
  <si>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</si>
  <si>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</si>
  <si>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</si>
  <si>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</si>
  <si>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</si>
  <si>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</si>
  <si>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</si>
  <si>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</si>
  <si>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</si>
  <si>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</si>
  <si>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</si>
  <si>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</si>
  <si>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</si>
  <si>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</si>
  <si>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</si>
  <si>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</si>
  <si>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</si>
  <si>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</si>
  <si>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</si>
  <si>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</si>
  <si>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</si>
  <si>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</si>
  <si>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</si>
  <si>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</si>
  <si>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</si>
  <si>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</si>
  <si>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</si>
  <si>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</si>
  <si>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</si>
  <si>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</si>
  <si>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</si>
  <si>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</si>
  <si>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</si>
  <si>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</si>
  <si>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</si>
  <si>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</si>
  <si>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</si>
  <si>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</si>
  <si>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</si>
  <si>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</si>
  <si>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</si>
  <si>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</si>
  <si>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</si>
  <si>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</si>
  <si>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</si>
  <si>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</si>
  <si>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</si>
  <si>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</si>
  <si>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</si>
  <si>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</si>
  <si>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</si>
  <si>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</si>
  <si>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</si>
  <si>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</si>
  <si>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</si>
  <si>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</si>
  <si>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</si>
  <si>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</si>
  <si>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</si>
  <si>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</si>
  <si>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</si>
  <si>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</si>
  <si>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</si>
  <si>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</si>
  <si>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</si>
  <si>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</si>
  <si>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</si>
  <si>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</si>
  <si>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</si>
  <si>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</si>
  <si>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</si>
  <si>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</si>
  <si>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</si>
  <si>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</si>
  <si>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</si>
  <si>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</si>
  <si>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</si>
  <si>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</si>
  <si>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</si>
  <si>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</si>
  <si>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</si>
  <si>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</si>
  <si>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</si>
  <si>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</si>
  <si>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</si>
  <si>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</si>
  <si>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</si>
  <si>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</si>
  <si>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</si>
  <si>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</si>
  <si>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</si>
  <si>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</si>
  <si>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</si>
  <si>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</si>
  <si>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</si>
  <si>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</si>
  <si>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</si>
  <si>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</si>
  <si>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</si>
  <si>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</si>
  <si>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</si>
  <si>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</si>
  <si>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</si>
  <si>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</si>
  <si>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</si>
  <si>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</si>
  <si>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</si>
  <si>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</si>
  <si>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</si>
  <si>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</si>
  <si>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</si>
  <si>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</si>
  <si>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</si>
  <si>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</si>
  <si>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</si>
  <si>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</si>
  <si>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</si>
  <si>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</si>
  <si>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</si>
  <si>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</si>
  <si>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</si>
  <si>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</si>
  <si>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</si>
  <si>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</si>
  <si>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</si>
  <si>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</si>
  <si>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</si>
  <si>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</si>
  <si>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</si>
  <si>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</si>
  <si>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</si>
  <si>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</si>
  <si>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</si>
  <si>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</si>
  <si>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</si>
  <si>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</si>
  <si>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</si>
  <si>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</si>
  <si>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</si>
  <si>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</si>
  <si>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</si>
  <si>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</si>
  <si>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</si>
  <si>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</si>
  <si>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</si>
  <si>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</si>
  <si>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</si>
  <si>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</si>
  <si>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</si>
  <si>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</si>
  <si>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</si>
  <si>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</si>
  <si>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</si>
  <si>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</si>
  <si>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</si>
  <si>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</si>
  <si>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</si>
  <si>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</si>
  <si>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</si>
  <si>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</si>
  <si>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</si>
  <si>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</si>
  <si>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</si>
  <si>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</si>
  <si>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</si>
  <si>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</si>
  <si>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</si>
  <si>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</si>
  <si>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</si>
  <si>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</si>
  <si>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</si>
  <si>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</si>
  <si>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</si>
  <si>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</si>
  <si>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</si>
  <si>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</si>
  <si>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</si>
  <si>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</si>
  <si>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</si>
  <si>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</si>
  <si>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</si>
  <si>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</si>
  <si>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</si>
  <si>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</si>
  <si>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</si>
  <si>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</si>
  <si>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</si>
  <si>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</si>
  <si>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</si>
  <si>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</si>
  <si>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</si>
  <si>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</si>
  <si>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</si>
  <si>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</si>
  <si>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</si>
  <si>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</si>
  <si>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</si>
  <si>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</si>
  <si>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</si>
  <si>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</si>
  <si>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</si>
  <si>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</si>
  <si>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</si>
  <si>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</si>
  <si>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</si>
  <si>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</si>
  <si>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</si>
  <si>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</si>
  <si>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</si>
  <si>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</si>
  <si>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</si>
  <si>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</si>
  <si>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</si>
  <si>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</si>
  <si>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</si>
  <si>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</si>
  <si>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</si>
  <si>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</si>
  <si>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</si>
  <si>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</si>
  <si>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</si>
  <si>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</si>
  <si>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</si>
  <si>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</si>
  <si>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</si>
  <si>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</si>
  <si>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</si>
  <si>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</si>
  <si>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</si>
  <si>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</si>
  <si>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</si>
  <si>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</si>
  <si>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</si>
  <si>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</si>
  <si>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</si>
  <si>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</si>
  <si>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</si>
  <si>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</si>
  <si>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</si>
  <si>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</si>
  <si>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</si>
  <si>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</si>
  <si>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</si>
  <si>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</si>
  <si>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</si>
  <si>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</si>
  <si>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</si>
  <si>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</si>
  <si>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</si>
  <si>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</si>
  <si>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</si>
  <si>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</si>
  <si>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</si>
  <si>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</si>
  <si>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</si>
  <si>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</si>
  <si>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</si>
  <si>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</si>
  <si>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</si>
  <si>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</si>
  <si>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</si>
  <si>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</si>
  <si>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</si>
  <si>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</si>
  <si>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</si>
  <si>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</si>
  <si>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</si>
  <si>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</si>
  <si>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</si>
  <si>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</si>
  <si>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</si>
  <si>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</si>
  <si>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</si>
  <si>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</si>
  <si>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</si>
  <si>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</si>
  <si>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</si>
  <si>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</si>
  <si>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</si>
  <si>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</si>
  <si>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</si>
  <si>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</si>
  <si>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</si>
  <si>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</si>
  <si>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</si>
  <si>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</si>
  <si>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</si>
  <si>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</si>
  <si>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</si>
  <si>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</si>
  <si>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</si>
  <si>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</si>
  <si>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</si>
  <si>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</si>
  <si>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</si>
  <si>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</si>
  <si>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</si>
  <si>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</si>
  <si>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</si>
  <si>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</si>
  <si>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</si>
  <si>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</si>
  <si>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</si>
  <si>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</si>
  <si>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</si>
  <si>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</si>
  <si>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</si>
  <si>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</si>
  <si>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</si>
  <si>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</si>
  <si>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</si>
  <si>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</si>
  <si>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</si>
  <si>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</si>
  <si>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</si>
  <si>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</si>
  <si>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</si>
  <si>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</si>
  <si>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</si>
  <si>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</si>
  <si>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</si>
  <si>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</si>
  <si>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</si>
  <si>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</si>
  <si>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</si>
  <si>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</si>
  <si>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</si>
  <si>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</si>
  <si>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</si>
  <si>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</si>
  <si>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</si>
  <si>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</si>
  <si>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</si>
  <si>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</si>
  <si>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</si>
  <si>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</si>
  <si>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</si>
  <si>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</si>
  <si>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</si>
  <si>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</si>
  <si>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</si>
  <si>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</si>
  <si>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</si>
  <si>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</si>
  <si>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</si>
  <si>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</si>
  <si>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</si>
  <si>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</si>
  <si>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</si>
  <si>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</si>
  <si>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</si>
  <si>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</si>
  <si>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</si>
  <si>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</si>
  <si>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</si>
  <si>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</si>
  <si>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</si>
  <si>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</si>
  <si>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</si>
  <si>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</si>
  <si>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</si>
  <si>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</si>
  <si>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</si>
  <si>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</si>
  <si>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</si>
  <si>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</si>
  <si>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</si>
  <si>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</si>
  <si>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</si>
  <si>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</si>
  <si>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</si>
  <si>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</si>
  <si>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</si>
  <si>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</si>
  <si>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</si>
  <si>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</si>
  <si>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</si>
  <si>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</si>
  <si>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</si>
  <si>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</si>
  <si>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</si>
  <si>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</si>
  <si>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</si>
  <si>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</si>
  <si>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</si>
  <si>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</si>
  <si>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</si>
  <si>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</si>
  <si>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</si>
  <si>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</si>
  <si>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</si>
  <si>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</si>
  <si>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</si>
  <si>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</si>
  <si>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</si>
  <si>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</si>
  <si>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</si>
  <si>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</si>
  <si>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</si>
  <si>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</si>
  <si>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</si>
  <si>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</si>
  <si>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</si>
  <si>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</si>
  <si>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</si>
  <si>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</si>
  <si>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</si>
  <si>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</si>
  <si>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</si>
  <si>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</si>
  <si>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</si>
  <si>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</si>
  <si>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</si>
  <si>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</si>
  <si>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</si>
  <si>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</si>
  <si>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</si>
  <si>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</si>
  <si>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</si>
  <si>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</si>
  <si>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</si>
  <si>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</si>
  <si>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</si>
  <si>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</si>
  <si>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</si>
  <si>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</si>
  <si>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</si>
  <si>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</si>
  <si>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</si>
  <si>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</si>
  <si>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</si>
  <si>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</si>
  <si>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</si>
  <si>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</si>
  <si>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</si>
  <si>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</si>
  <si>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</si>
  <si>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</si>
  <si>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</si>
  <si>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</si>
  <si>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</si>
  <si>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</si>
  <si>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</si>
  <si>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</si>
  <si>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</si>
  <si>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</si>
  <si>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</si>
  <si>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</si>
  <si>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</si>
  <si>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</si>
  <si>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</si>
  <si>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</si>
  <si>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</si>
  <si>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</si>
  <si>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</si>
  <si>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</si>
  <si>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</si>
  <si>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</si>
  <si>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</si>
  <si>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</si>
  <si>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</si>
  <si>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</si>
  <si>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</si>
  <si>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</si>
  <si>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</si>
  <si>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</si>
  <si>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</si>
  <si>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</si>
  <si>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</si>
  <si>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</si>
  <si>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</si>
  <si>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</si>
  <si>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</si>
  <si>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</si>
  <si>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</si>
  <si>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</si>
  <si>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</si>
  <si>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</si>
  <si>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</si>
  <si>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</si>
  <si>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</si>
  <si>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</si>
  <si>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</si>
  <si>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</si>
  <si>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</si>
  <si>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</si>
  <si>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</si>
  <si>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</si>
  <si>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</si>
  <si>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</si>
  <si>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</si>
  <si>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</si>
  <si>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</si>
  <si>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</si>
  <si>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</si>
  <si>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</si>
  <si>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</si>
  <si>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</si>
  <si>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</si>
  <si>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</si>
  <si>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</si>
  <si>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</si>
  <si>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</si>
  <si>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</si>
  <si>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</si>
  <si>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</si>
  <si>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</si>
  <si>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</si>
  <si>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</si>
  <si>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</si>
  <si>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</si>
  <si>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</si>
  <si>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</si>
  <si>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</si>
  <si>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</si>
  <si>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</si>
  <si>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</si>
  <si>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</si>
  <si>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</si>
  <si>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</si>
  <si>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</si>
  <si>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</si>
  <si>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</si>
  <si>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</si>
  <si>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</si>
  <si>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</si>
  <si>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</si>
  <si>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</si>
  <si>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</si>
  <si>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</si>
  <si>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</si>
  <si>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</si>
  <si>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</si>
  <si>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</si>
  <si>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</si>
  <si>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</si>
  <si>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</si>
  <si>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</si>
  <si>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</si>
  <si>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</si>
  <si>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</si>
  <si>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</si>
  <si>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</si>
  <si>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</si>
  <si>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</si>
  <si>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</si>
  <si>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</si>
  <si>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</si>
  <si>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</si>
  <si>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</si>
  <si>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</si>
  <si>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</si>
  <si>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</si>
  <si>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</si>
  <si>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</si>
  <si>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</si>
  <si>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</si>
  <si>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</si>
  <si>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</si>
  <si>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</si>
  <si>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</si>
  <si>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</si>
  <si>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</si>
  <si>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</si>
  <si>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</si>
  <si>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</si>
  <si>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</si>
  <si>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</si>
  <si>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</si>
  <si>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</si>
  <si>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</si>
  <si>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</si>
  <si>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</si>
  <si>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</si>
  <si>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</si>
  <si>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</si>
  <si>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</si>
  <si>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</si>
  <si>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</si>
  <si>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</si>
  <si>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</si>
  <si>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</si>
  <si>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</si>
  <si>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</si>
  <si>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</si>
  <si>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</si>
  <si>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</si>
  <si>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</si>
  <si>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</si>
  <si>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</si>
  <si>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</si>
  <si>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</si>
  <si>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</si>
  <si>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</si>
  <si>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</si>
  <si>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</si>
  <si>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</si>
  <si>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</si>
  <si>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</si>
  <si>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</si>
  <si>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</si>
  <si>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</si>
  <si>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</si>
  <si>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</si>
  <si>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</si>
  <si>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</si>
  <si>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</si>
  <si>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</si>
  <si>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</si>
  <si>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</si>
  <si>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</si>
  <si>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</si>
  <si>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</si>
  <si>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</si>
  <si>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</si>
  <si>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</si>
  <si>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</si>
  <si>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</si>
  <si>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</si>
  <si>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</si>
  <si>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</si>
  <si>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</si>
  <si>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</si>
  <si>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</si>
  <si>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</si>
  <si>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</si>
  <si>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</si>
  <si>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</si>
  <si>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</si>
  <si>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</si>
  <si>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</si>
  <si>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</si>
  <si>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</si>
  <si>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</si>
  <si>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</si>
  <si>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</si>
  <si>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</si>
  <si>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</si>
  <si>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</si>
  <si>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</si>
  <si>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</si>
  <si>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</si>
  <si>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</si>
  <si>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</si>
  <si>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</si>
  <si>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</si>
  <si>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</si>
  <si>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</si>
  <si>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</si>
  <si>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</si>
  <si>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</si>
  <si>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</si>
  <si>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</si>
  <si>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</si>
  <si>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</si>
  <si>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</si>
  <si>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</si>
  <si>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</si>
  <si>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</si>
  <si>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</si>
  <si>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</si>
  <si>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</si>
  <si>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</si>
  <si>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</si>
  <si>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</si>
  <si>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</si>
  <si>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</si>
  <si>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</si>
  <si>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</si>
  <si>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</si>
  <si>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</si>
  <si>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</si>
  <si>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</si>
  <si>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</si>
  <si>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</si>
  <si>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</si>
  <si>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</si>
  <si>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</si>
  <si>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</si>
  <si>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</si>
  <si>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</si>
  <si>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</si>
  <si>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</si>
  <si>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</si>
  <si>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</si>
  <si>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</si>
  <si>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</si>
  <si>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</si>
  <si>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</si>
  <si>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</si>
  <si>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</si>
  <si>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</si>
  <si>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</si>
  <si>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</si>
  <si>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</si>
  <si>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</si>
  <si>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</si>
  <si>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</si>
  <si>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</si>
  <si>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</si>
  <si>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</si>
  <si>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</si>
  <si>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</si>
  <si>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</si>
  <si>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</si>
  <si>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</si>
  <si>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</si>
  <si>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</si>
  <si>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</si>
  <si>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</si>
  <si>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</si>
  <si>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</si>
  <si>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</si>
  <si>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</si>
  <si>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</si>
  <si>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</si>
  <si>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</si>
  <si>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</si>
  <si>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</si>
  <si>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</si>
  <si>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</si>
  <si>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</si>
  <si>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</si>
  <si>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</si>
  <si>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</si>
  <si>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</si>
  <si>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</si>
  <si>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</si>
  <si>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</si>
  <si>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</si>
  <si>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</si>
  <si>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</si>
  <si>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</si>
  <si>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</si>
  <si>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</si>
  <si>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</si>
  <si>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</si>
  <si>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</si>
  <si>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</si>
  <si>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</si>
  <si>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</si>
  <si>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</si>
  <si>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</si>
  <si>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</si>
  <si>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</si>
  <si>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</si>
  <si>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</si>
  <si>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</si>
  <si>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</si>
  <si>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</si>
  <si>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</si>
  <si>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</si>
  <si>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</si>
  <si>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</si>
  <si>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</si>
  <si>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</si>
  <si>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</si>
  <si>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</si>
  <si>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</si>
  <si>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</si>
  <si>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</si>
  <si>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</si>
  <si>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</si>
  <si>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</si>
  <si>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</si>
  <si>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</si>
  <si>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</si>
  <si>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</si>
  <si>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</si>
  <si>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</si>
  <si>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</si>
  <si>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</si>
  <si>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</si>
  <si>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</si>
  <si>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</si>
  <si>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</si>
  <si>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</si>
  <si>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</si>
  <si>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</si>
  <si>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</si>
  <si>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</si>
  <si>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</si>
  <si>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</si>
  <si>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</si>
  <si>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</si>
  <si>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</si>
  <si>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</si>
  <si>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</si>
  <si>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</si>
  <si>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</si>
  <si>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</si>
  <si>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</si>
  <si>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</si>
  <si>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</si>
  <si>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</si>
  <si>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</si>
  <si>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</si>
  <si>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</si>
  <si>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</si>
  <si>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</si>
  <si>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</si>
  <si>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</si>
  <si>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</si>
  <si>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</si>
  <si>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</si>
  <si>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</si>
  <si>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</si>
  <si>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</si>
  <si>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</si>
  <si>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</si>
  <si>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</si>
  <si>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</si>
  <si>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</si>
  <si>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</si>
  <si>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</si>
  <si>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</si>
  <si>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</si>
  <si>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</si>
  <si>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</si>
  <si>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</si>
  <si>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</si>
  <si>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</si>
  <si>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</si>
  <si>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</si>
  <si>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</si>
  <si>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</si>
  <si>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</si>
  <si>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</si>
  <si>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</si>
  <si>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</si>
  <si>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</si>
  <si>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</si>
  <si>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</si>
  <si>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</si>
  <si>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</si>
  <si>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</si>
  <si>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</si>
  <si>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</si>
  <si>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</si>
  <si>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</si>
  <si>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</si>
  <si>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</si>
  <si>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</si>
  <si>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</si>
  <si>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</si>
  <si>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</si>
  <si>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</si>
  <si>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</si>
  <si>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</si>
  <si>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</si>
  <si>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</si>
  <si>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</si>
  <si>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</si>
  <si>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</si>
  <si>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</si>
  <si>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</si>
  <si>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</si>
  <si>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</si>
  <si>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</si>
  <si>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</si>
  <si>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</si>
  <si>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</si>
  <si>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</si>
  <si>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</si>
  <si>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</si>
  <si>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</si>
  <si>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</si>
  <si>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</si>
  <si>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</si>
  <si>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</si>
  <si>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</si>
  <si>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</si>
  <si>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</si>
  <si>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</si>
  <si>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</si>
  <si>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</si>
  <si>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</si>
  <si>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</si>
  <si>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</si>
  <si>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</si>
  <si>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</si>
  <si>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</si>
  <si>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</si>
  <si>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</si>
  <si>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</si>
  <si>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</si>
  <si>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</si>
  <si>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</si>
  <si>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</si>
  <si>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</si>
  <si>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</si>
  <si>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</si>
  <si>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</si>
  <si>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</si>
  <si>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</si>
  <si>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</si>
  <si>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</si>
  <si>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</si>
  <si>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</si>
  <si>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</si>
  <si>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</si>
  <si>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</si>
  <si>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</si>
  <si>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</si>
  <si>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</si>
  <si>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</si>
  <si>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</si>
  <si>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</si>
  <si>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</si>
  <si>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</si>
  <si>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</si>
  <si>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</si>
  <si>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</si>
  <si>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</si>
  <si>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</si>
  <si>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</si>
  <si>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</si>
  <si>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</si>
  <si>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</si>
  <si>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</si>
  <si>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</si>
  <si>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</si>
  <si>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</si>
  <si>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</si>
  <si>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</si>
  <si>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</si>
  <si>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</si>
  <si>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</si>
  <si>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</si>
  <si>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</si>
  <si>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</si>
  <si>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</si>
  <si>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</si>
  <si>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</si>
  <si>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</si>
  <si>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</si>
  <si>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</si>
  <si>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</si>
  <si>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</si>
  <si>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</si>
  <si>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</si>
  <si>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</si>
  <si>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</si>
  <si>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</si>
  <si>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</si>
  <si>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</si>
  <si>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</si>
  <si>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</si>
  <si>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</si>
  <si>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</si>
  <si>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</si>
  <si>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</si>
  <si>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</si>
  <si>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</si>
  <si>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</si>
  <si>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</si>
  <si>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</si>
  <si>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</si>
  <si>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</si>
  <si>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</si>
  <si>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</si>
  <si>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</si>
  <si>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</si>
  <si>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</si>
  <si>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</si>
  <si>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</si>
  <si>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</si>
  <si>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</si>
  <si>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</si>
  <si>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</si>
  <si>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</si>
  <si>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</si>
  <si>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</si>
  <si>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</si>
  <si>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</si>
  <si>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</si>
  <si>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</si>
  <si>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</si>
  <si>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</si>
  <si>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</si>
  <si>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</si>
  <si>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</si>
  <si>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</si>
  <si>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</si>
  <si>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</si>
  <si>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</si>
  <si>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</si>
  <si>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</si>
  <si>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</si>
  <si>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</si>
  <si>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</si>
  <si>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</si>
  <si>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</si>
  <si>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</si>
  <si>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</si>
  <si>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</si>
  <si>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</si>
  <si>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</si>
  <si>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</si>
  <si>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</si>
  <si>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</si>
  <si>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</si>
  <si>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</si>
  <si>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</si>
  <si>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</si>
  <si>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</si>
  <si>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</si>
  <si>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</si>
  <si>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</si>
  <si>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</si>
  <si>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</si>
  <si>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</si>
  <si>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</si>
  <si>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</si>
  <si>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</si>
  <si>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</si>
  <si>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</si>
  <si>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</si>
  <si>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</si>
  <si>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</si>
  <si>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</si>
  <si>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</si>
  <si>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</si>
  <si>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</si>
  <si>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</si>
  <si>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</si>
  <si>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</si>
  <si>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</si>
  <si>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</si>
  <si>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</si>
  <si>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</si>
  <si>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</si>
  <si>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</si>
  <si>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</si>
  <si>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</si>
  <si>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</si>
  <si>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</si>
  <si>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</si>
  <si>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</si>
  <si>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</si>
  <si>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</si>
  <si>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</si>
  <si>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</si>
  <si>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</si>
  <si>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</si>
  <si>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</si>
  <si>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</si>
  <si>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</si>
  <si>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</si>
  <si>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</si>
  <si>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</si>
  <si>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</si>
  <si>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</si>
  <si>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</si>
  <si>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</si>
  <si>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</si>
  <si>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</si>
  <si>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</si>
  <si>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</si>
  <si>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</si>
  <si>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</si>
  <si>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</si>
  <si>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</si>
  <si>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</si>
  <si>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</si>
  <si>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</si>
  <si>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</si>
  <si>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</si>
  <si>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</si>
  <si>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</si>
  <si>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</si>
  <si>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</si>
  <si>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</si>
  <si>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</si>
  <si>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</si>
  <si>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</si>
  <si>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</si>
  <si>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</si>
  <si>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</si>
  <si>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</si>
  <si>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</si>
  <si>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</si>
  <si>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</si>
  <si>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</si>
  <si>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</si>
  <si>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</si>
  <si>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</si>
  <si>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</si>
  <si>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</si>
  <si>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</si>
  <si>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</si>
  <si>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</si>
  <si>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</si>
  <si>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</si>
  <si>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</si>
  <si>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</si>
  <si>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</si>
  <si>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</si>
  <si>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</si>
  <si>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</si>
  <si>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</si>
  <si>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</si>
  <si>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</si>
  <si>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</si>
  <si>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</si>
  <si>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</si>
  <si>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</si>
  <si>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</si>
  <si>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</si>
  <si>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</si>
  <si>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</si>
  <si>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</si>
  <si>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</si>
  <si>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</si>
  <si>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</si>
  <si>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</si>
  <si>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</si>
  <si>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</si>
  <si>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</si>
  <si>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</si>
  <si>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</si>
  <si>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</si>
  <si>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</si>
  <si>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</si>
  <si>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</si>
  <si>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</si>
  <si>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</si>
  <si>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</si>
  <si>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</si>
  <si>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</si>
  <si>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</si>
  <si>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</si>
  <si>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</si>
  <si>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</si>
  <si>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</si>
  <si>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</si>
  <si>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</si>
  <si>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</si>
  <si>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</si>
  <si>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</si>
  <si>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</si>
  <si>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</si>
  <si>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</si>
  <si>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</si>
  <si>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</si>
  <si>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</si>
  <si>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</si>
  <si>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</si>
  <si>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</si>
  <si>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</si>
  <si>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</si>
  <si>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</si>
  <si>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</si>
  <si>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</si>
  <si>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</si>
  <si>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</si>
  <si>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</si>
  <si>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</si>
  <si>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</si>
  <si>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</si>
  <si>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</si>
  <si>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</si>
  <si>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</si>
  <si>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</si>
  <si>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</si>
  <si>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</si>
  <si>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</si>
  <si>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</si>
  <si>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</si>
  <si>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</si>
  <si>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</si>
  <si>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</si>
  <si>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</si>
  <si>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</si>
  <si>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</si>
  <si>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</si>
  <si>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</si>
  <si>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</si>
  <si>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</si>
  <si>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</si>
  <si>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</si>
  <si>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</si>
  <si>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</si>
  <si>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</si>
  <si>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</si>
  <si>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</si>
  <si>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</si>
  <si>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</si>
  <si>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</si>
  <si>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</si>
  <si>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</si>
  <si>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</si>
  <si>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</si>
  <si>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</si>
  <si>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</si>
  <si>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</si>
  <si>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</si>
  <si>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</si>
  <si>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</si>
  <si>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</si>
  <si>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</si>
  <si>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</si>
  <si>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</si>
  <si>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</si>
  <si>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</si>
  <si>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</si>
  <si>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</si>
  <si>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</si>
  <si>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</si>
  <si>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</si>
  <si>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</si>
  <si>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</si>
  <si>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</si>
  <si>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</si>
  <si>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</si>
  <si>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</si>
  <si>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</si>
  <si>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</si>
  <si>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</si>
  <si>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</si>
  <si>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</si>
  <si>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</si>
  <si>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</si>
  <si>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</si>
  <si>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</si>
  <si>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</si>
  <si>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</si>
  <si>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</si>
  <si>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</si>
  <si>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</si>
  <si>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</si>
  <si>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</si>
  <si>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</si>
  <si>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</si>
  <si>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</si>
  <si>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</si>
  <si>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</si>
  <si>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</si>
  <si>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</si>
  <si>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</si>
  <si>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</si>
  <si>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</si>
  <si>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</si>
  <si>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</si>
  <si>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</si>
  <si>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</si>
  <si>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</si>
  <si>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</si>
  <si>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</si>
  <si>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</si>
  <si>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</si>
  <si>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</si>
  <si>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</si>
  <si>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</si>
  <si>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</si>
  <si>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</si>
  <si>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</si>
  <si>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</si>
  <si>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</si>
  <si>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</si>
  <si>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</si>
  <si>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</si>
  <si>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</si>
  <si>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</si>
  <si>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</si>
  <si>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</si>
  <si>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</si>
  <si>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</si>
  <si>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</si>
  <si>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</si>
  <si>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</si>
  <si>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</si>
  <si>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</si>
  <si>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</si>
  <si>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</si>
  <si>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</si>
  <si>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</si>
  <si>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</si>
  <si>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</si>
  <si>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</si>
  <si>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</si>
  <si>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</si>
  <si>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</si>
  <si>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</si>
  <si>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</si>
  <si>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</si>
  <si>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</si>
  <si>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</si>
  <si>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</si>
  <si>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</si>
  <si>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</si>
  <si>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</si>
  <si>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</si>
  <si>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</si>
  <si>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</si>
  <si>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</si>
  <si>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</si>
  <si>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</si>
  <si>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</si>
  <si>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</si>
  <si>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</si>
  <si>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</si>
  <si>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</si>
  <si>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</si>
  <si>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</si>
  <si>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</si>
  <si>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</si>
  <si>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</si>
  <si>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</si>
  <si>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</si>
  <si>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</si>
  <si>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</si>
  <si>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</si>
  <si>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</si>
  <si>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</si>
  <si>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</si>
  <si>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</si>
  <si>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</si>
  <si>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</si>
  <si>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</si>
  <si>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</si>
  <si>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</si>
  <si>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</si>
  <si>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</si>
  <si>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</si>
  <si>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</si>
  <si>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</si>
  <si>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</si>
  <si>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</si>
  <si>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</si>
  <si>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</si>
  <si>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</si>
  <si>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</si>
  <si>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</si>
  <si>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</si>
  <si>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</si>
  <si>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</si>
  <si>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</si>
  <si>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</si>
  <si>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</si>
  <si>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</si>
  <si>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</si>
  <si>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</si>
  <si>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</si>
  <si>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</si>
  <si>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</si>
  <si>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</si>
  <si>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</si>
  <si>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</si>
  <si>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</si>
  <si>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</si>
  <si>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</si>
  <si>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</si>
  <si>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</si>
  <si>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</si>
  <si>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</si>
  <si>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</si>
  <si>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</si>
  <si>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</si>
  <si>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</si>
  <si>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</si>
  <si>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</si>
  <si>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</si>
  <si>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</si>
  <si>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</si>
  <si>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</si>
  <si>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</si>
  <si>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</si>
  <si>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</si>
  <si>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</si>
  <si>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</si>
  <si>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</si>
  <si>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</si>
  <si>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</si>
  <si>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</si>
  <si>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</si>
  <si>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</si>
  <si>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</si>
  <si>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</si>
  <si>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</si>
  <si>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</si>
  <si>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</si>
  <si>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</si>
  <si>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</si>
  <si>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</si>
  <si>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</si>
  <si>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</si>
  <si>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</si>
  <si>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</si>
  <si>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</si>
  <si>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</si>
  <si>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</si>
  <si>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</si>
  <si>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</si>
  <si>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</si>
  <si>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</si>
  <si>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</si>
  <si>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</si>
  <si>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</si>
  <si>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</si>
  <si>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</si>
  <si>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</si>
  <si>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</si>
  <si>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</si>
  <si>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</si>
  <si>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</si>
  <si>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</si>
  <si>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</si>
  <si>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</si>
  <si>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</si>
  <si>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</si>
  <si>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</si>
  <si>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</si>
  <si>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</si>
  <si>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</si>
  <si>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</si>
  <si>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</si>
  <si>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</si>
  <si>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</si>
  <si>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</si>
  <si>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</si>
  <si>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</si>
  <si>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</si>
  <si>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</si>
  <si>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</si>
  <si>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</si>
  <si>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</si>
  <si>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</si>
  <si>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</si>
  <si>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</si>
  <si>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</si>
  <si>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</si>
  <si>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</si>
  <si>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</si>
  <si>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</si>
  <si>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</si>
  <si>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</si>
  <si>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</si>
  <si>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</si>
  <si>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</si>
  <si>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</si>
  <si>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</si>
  <si>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</si>
  <si>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</si>
  <si>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</si>
  <si>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</si>
  <si>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</si>
  <si>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</si>
  <si>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</si>
  <si>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</si>
  <si>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</si>
  <si>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</si>
  <si>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</si>
  <si>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</si>
  <si>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</si>
  <si>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</si>
  <si>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</si>
  <si>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</si>
  <si>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</si>
  <si>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</si>
  <si>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</si>
  <si>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</si>
  <si>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</si>
  <si>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</si>
  <si>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</si>
  <si>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</si>
  <si>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</si>
  <si>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</si>
  <si>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</si>
  <si>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</si>
  <si>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</si>
  <si>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</si>
  <si>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</si>
  <si>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</si>
  <si>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</si>
  <si>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</si>
  <si>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</si>
  <si>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</si>
  <si>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</si>
  <si>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</si>
  <si>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</si>
  <si>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</si>
  <si>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</si>
  <si>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</si>
  <si>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</si>
  <si>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</si>
  <si>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</si>
  <si>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</si>
  <si>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</si>
  <si>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</si>
  <si>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</si>
  <si>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</si>
  <si>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</si>
  <si>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</si>
  <si>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</si>
  <si>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</si>
  <si>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</si>
  <si>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</si>
  <si>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</si>
  <si>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</si>
  <si>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</si>
  <si>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</si>
  <si>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</si>
  <si>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</si>
  <si>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</si>
  <si>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</si>
  <si>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</si>
  <si>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</si>
  <si>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</si>
  <si>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</si>
  <si>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</si>
  <si>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</si>
  <si>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</si>
  <si>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</si>
  <si>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</si>
  <si>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</si>
  <si>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</si>
  <si>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</si>
  <si>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</si>
  <si>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</si>
  <si>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</si>
  <si>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</si>
  <si>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</si>
  <si>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</si>
  <si>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</si>
  <si>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</si>
  <si>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</si>
  <si>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</si>
  <si>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</si>
  <si>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</si>
  <si>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</si>
  <si>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</si>
  <si>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</si>
  <si>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</si>
  <si>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</si>
  <si>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</si>
  <si>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</si>
  <si>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</si>
  <si>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</si>
  <si>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</si>
  <si>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</si>
  <si>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</si>
  <si>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</si>
  <si>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</si>
  <si>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</si>
  <si>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</si>
  <si>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</si>
  <si>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</si>
  <si>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</si>
  <si>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</si>
  <si>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</si>
  <si>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</si>
  <si>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</si>
  <si>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</si>
  <si>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</si>
  <si>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</si>
  <si>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</si>
  <si>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</si>
  <si>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</si>
  <si>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</si>
  <si>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</si>
  <si>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</si>
  <si>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</si>
  <si>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</si>
  <si>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</si>
  <si>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</si>
  <si>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</si>
  <si>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</si>
  <si>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</si>
  <si>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</si>
  <si>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</si>
  <si>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</si>
  <si>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</si>
  <si>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</si>
  <si>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</si>
  <si>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</si>
  <si>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</si>
  <si>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</si>
  <si>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</si>
  <si>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</si>
  <si>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</si>
  <si>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</si>
  <si>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</si>
  <si>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</si>
  <si>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</si>
  <si>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</si>
  <si>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</si>
  <si>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</si>
  <si>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</si>
  <si>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</si>
  <si>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</si>
  <si>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</si>
  <si>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</si>
  <si>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</si>
  <si>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</si>
  <si>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</si>
  <si>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</si>
  <si>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</si>
  <si>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</si>
  <si>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</si>
  <si>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</si>
  <si>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</si>
  <si>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</si>
  <si>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</si>
  <si>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</si>
  <si>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</si>
  <si>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</si>
  <si>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</si>
  <si>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</si>
  <si>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</si>
  <si>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</si>
  <si>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</si>
  <si>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</si>
  <si>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</si>
  <si>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</si>
  <si>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</si>
  <si>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</si>
  <si>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</si>
  <si>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</si>
  <si>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</si>
  <si>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</si>
  <si>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</si>
  <si>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</si>
  <si>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</si>
  <si>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</si>
  <si>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</si>
  <si>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</si>
  <si>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</si>
  <si>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</si>
  <si>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</si>
  <si>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</si>
  <si>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</si>
  <si>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</si>
  <si>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</si>
  <si>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</si>
  <si>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</si>
  <si>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</si>
  <si>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</si>
  <si>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</si>
  <si>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</si>
  <si>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</si>
  <si>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</si>
  <si>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</si>
  <si>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</si>
  <si>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</si>
  <si>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</si>
  <si>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</si>
  <si>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</si>
  <si>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</si>
  <si>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</si>
  <si>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</si>
  <si>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</si>
  <si>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</si>
  <si>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</si>
  <si>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</si>
  <si>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</si>
  <si>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</si>
  <si>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</si>
  <si>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</si>
  <si>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</si>
  <si>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</si>
  <si>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</si>
  <si>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</si>
  <si>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</si>
  <si>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</si>
  <si>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</si>
  <si>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</si>
  <si>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</si>
  <si>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</si>
  <si>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</si>
  <si>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</si>
  <si>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</si>
  <si>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</si>
  <si>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</si>
  <si>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</si>
  <si>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</si>
  <si>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</si>
  <si>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</si>
  <si>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</si>
  <si>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</si>
  <si>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</si>
  <si>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</si>
  <si>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</si>
  <si>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</si>
  <si>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</si>
  <si>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</si>
  <si>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</si>
  <si>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</si>
  <si>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</si>
  <si>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</si>
  <si>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</si>
  <si>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</si>
  <si>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</si>
  <si>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</si>
  <si>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</si>
  <si>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</si>
  <si>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</si>
  <si>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</si>
  <si>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</si>
  <si>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</si>
  <si>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</si>
  <si>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</si>
  <si>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</si>
  <si>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</si>
  <si>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</si>
  <si>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</si>
  <si>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</si>
  <si>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</si>
  <si>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</si>
  <si>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</si>
  <si>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</si>
  <si>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</si>
  <si>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</si>
  <si>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</si>
  <si>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</si>
  <si>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</si>
  <si>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</si>
  <si>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</si>
  <si>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</si>
  <si>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</si>
  <si>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</si>
  <si>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</si>
  <si>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</si>
  <si>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</si>
  <si>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</si>
  <si>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</si>
  <si>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</si>
  <si>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</si>
  <si>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</si>
  <si>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</si>
  <si>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</si>
  <si>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</si>
  <si>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</si>
  <si>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</si>
  <si>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</si>
  <si>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</si>
  <si>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</si>
  <si>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</si>
  <si>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</si>
  <si>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</si>
  <si>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</si>
  <si>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</si>
  <si>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</si>
  <si>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</si>
  <si>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</si>
  <si>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</si>
  <si>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</si>
  <si>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</si>
  <si>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</si>
  <si>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</si>
  <si>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</si>
  <si>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</si>
  <si>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</si>
  <si>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</si>
  <si>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</si>
  <si>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</si>
  <si>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</si>
  <si>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</si>
  <si>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</si>
  <si>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</si>
  <si>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</si>
  <si>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</si>
  <si>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</si>
  <si>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</si>
  <si>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</si>
  <si>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</si>
  <si>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</si>
  <si>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</si>
  <si>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</si>
  <si>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</si>
  <si>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</si>
  <si>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</si>
  <si>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</si>
  <si>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</si>
  <si>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</si>
  <si>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</si>
  <si>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</si>
  <si>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</si>
  <si>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</si>
  <si>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</si>
  <si>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</si>
  <si>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</si>
  <si>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</si>
  <si>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</si>
  <si>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</si>
  <si>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</si>
  <si>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</si>
  <si>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</si>
  <si>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</si>
  <si>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</si>
  <si>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</si>
  <si>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</si>
  <si>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</si>
  <si>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</si>
  <si>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</si>
  <si>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</si>
  <si>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</si>
  <si>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</si>
  <si>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</si>
  <si>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</si>
  <si>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</si>
  <si>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</si>
  <si>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</si>
  <si>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</si>
  <si>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</si>
  <si>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</si>
  <si>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</si>
  <si>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</si>
  <si>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</si>
  <si>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</si>
  <si>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</si>
  <si>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</si>
  <si>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</si>
  <si>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</si>
  <si>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</si>
  <si>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</si>
  <si>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</si>
  <si>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</si>
  <si>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</si>
  <si>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</si>
  <si>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</si>
  <si>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</si>
  <si>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</si>
  <si>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</si>
  <si>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</si>
  <si>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</si>
  <si>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</si>
  <si>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</si>
  <si>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</si>
  <si>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</si>
  <si>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</si>
  <si>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</si>
  <si>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</si>
  <si>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</si>
  <si>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</si>
  <si>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</si>
  <si>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</si>
  <si>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</si>
  <si>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</si>
  <si>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</si>
  <si>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</si>
  <si>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</si>
  <si>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</si>
  <si>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</si>
  <si>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</si>
  <si>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</si>
  <si>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</si>
  <si>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</si>
  <si>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</si>
  <si>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</si>
  <si>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</si>
  <si>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</si>
  <si>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</si>
  <si>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</si>
  <si>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</si>
  <si>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</si>
  <si>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</si>
  <si>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</si>
  <si>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</si>
  <si>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</si>
  <si>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</si>
  <si>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</si>
  <si>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</si>
  <si>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</si>
  <si>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</si>
  <si>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</si>
  <si>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</si>
  <si>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</si>
  <si>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</si>
  <si>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</si>
  <si>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</si>
  <si>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</si>
  <si>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</si>
  <si>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</si>
  <si>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</si>
  <si>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</si>
  <si>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</si>
  <si>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</si>
  <si>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</si>
  <si>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</si>
  <si>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</si>
  <si>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</si>
  <si>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</si>
  <si>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</si>
  <si>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</si>
  <si>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</si>
  <si>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</si>
  <si>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</si>
  <si>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</si>
  <si>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</si>
  <si>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</si>
  <si>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</si>
  <si>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</si>
  <si>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</si>
  <si>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</si>
  <si>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</si>
  <si>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</si>
  <si>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</si>
  <si>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</si>
  <si>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</si>
  <si>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</si>
  <si>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</si>
  <si>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</si>
  <si>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</si>
  <si>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</si>
  <si>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</si>
  <si>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</si>
  <si>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</si>
  <si>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</si>
  <si>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</si>
  <si>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</si>
  <si>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</si>
  <si>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</si>
  <si>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</si>
  <si>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</si>
  <si>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</si>
  <si>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</si>
  <si>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</si>
  <si>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</si>
  <si>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</si>
  <si>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</si>
  <si>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</si>
  <si>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</si>
  <si>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</si>
  <si>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</si>
  <si>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</si>
  <si>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</si>
  <si>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</si>
  <si>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</si>
  <si>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</si>
  <si>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</si>
  <si>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</si>
  <si>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</si>
  <si>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</si>
  <si>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</si>
  <si>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</si>
  <si>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</si>
  <si>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</si>
  <si>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</si>
  <si>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</si>
  <si>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</si>
  <si>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</si>
  <si>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</si>
  <si>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</si>
  <si>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</si>
  <si>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</si>
  <si>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</si>
  <si>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</si>
  <si>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</si>
  <si>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</si>
  <si>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</si>
  <si>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</si>
  <si>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</si>
  <si>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</si>
  <si>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</si>
  <si>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</si>
  <si>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</si>
  <si>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</si>
  <si>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</si>
  <si>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</si>
  <si>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</si>
  <si>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</si>
  <si>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</si>
  <si>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</si>
  <si>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</si>
  <si>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</si>
  <si>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</si>
  <si>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</si>
  <si>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</si>
  <si>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</si>
  <si>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</si>
  <si>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</si>
  <si>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</si>
  <si>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</si>
  <si>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</si>
  <si>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</si>
  <si>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</si>
  <si>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</si>
  <si>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</si>
  <si>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</si>
  <si>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</si>
  <si>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</si>
  <si>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</si>
  <si>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</si>
  <si>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</si>
  <si>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</si>
  <si>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</si>
  <si>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</si>
  <si>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</si>
  <si>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</si>
  <si>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</si>
  <si>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</si>
  <si>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</si>
  <si>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</si>
  <si>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</si>
  <si>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</si>
  <si>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</si>
  <si>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</si>
  <si>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</si>
  <si>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</si>
  <si>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</si>
  <si>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</si>
  <si>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</si>
  <si>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</si>
  <si>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</si>
  <si>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</si>
  <si>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</si>
  <si>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</si>
  <si>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</si>
  <si>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</si>
  <si>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</si>
  <si>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</si>
  <si>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</si>
  <si>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</si>
  <si>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</si>
  <si>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</si>
  <si>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</si>
  <si>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</si>
  <si>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</si>
  <si>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</si>
  <si>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</si>
  <si>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</si>
  <si>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</si>
  <si>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</si>
  <si>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</si>
  <si>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</si>
  <si>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</si>
  <si>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</si>
  <si>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</si>
  <si>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</si>
  <si>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</si>
  <si>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</si>
  <si>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</si>
  <si>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</si>
  <si>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</si>
  <si>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</si>
  <si>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</si>
  <si>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</si>
  <si>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</si>
  <si>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</si>
  <si>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</si>
  <si>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</si>
  <si>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</si>
  <si>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</si>
  <si>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</si>
  <si>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</si>
  <si>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</si>
  <si>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</si>
  <si>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</si>
  <si>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</si>
  <si>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</si>
  <si>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</si>
  <si>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</si>
  <si>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</si>
  <si>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</si>
  <si>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</si>
  <si>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</si>
  <si>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</si>
  <si>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</si>
  <si>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</si>
  <si>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</si>
  <si>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</si>
  <si>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</si>
  <si>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</si>
  <si>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</si>
  <si>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</si>
  <si>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</si>
  <si>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</si>
  <si>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</si>
  <si>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</si>
  <si>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</si>
  <si>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</si>
  <si>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</si>
  <si>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</si>
  <si>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</si>
  <si>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</si>
  <si>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</si>
  <si>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</si>
  <si>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</si>
  <si>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</si>
  <si>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</si>
  <si>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</si>
  <si>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</si>
  <si>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</si>
  <si>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</si>
  <si>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</si>
  <si>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</si>
  <si>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</si>
  <si>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</si>
  <si>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</si>
  <si>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</si>
  <si>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</si>
  <si>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</si>
  <si>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</si>
  <si>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</si>
  <si>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</si>
  <si>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</si>
  <si>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</si>
  <si>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</si>
  <si>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</si>
  <si>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</si>
  <si>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</si>
  <si>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</si>
  <si>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</si>
  <si>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</si>
  <si>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</si>
  <si>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</si>
  <si>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</si>
  <si>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</si>
  <si>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</si>
  <si>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</si>
  <si>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</si>
  <si>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</si>
  <si>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</si>
  <si>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</si>
  <si>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</si>
  <si>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</si>
  <si>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</si>
  <si>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</si>
  <si>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</si>
  <si>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</si>
  <si>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</si>
  <si>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</si>
  <si>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</si>
  <si>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</si>
  <si>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</si>
  <si>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</si>
  <si>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</si>
  <si>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</si>
  <si>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</si>
  <si>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</si>
  <si>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</si>
  <si>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</si>
  <si>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</si>
  <si>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</si>
  <si>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</si>
  <si>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</si>
  <si>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</si>
  <si>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</si>
  <si>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</si>
  <si>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</si>
  <si>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</si>
  <si>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</si>
  <si>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</si>
  <si>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</si>
  <si>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</si>
  <si>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</si>
  <si>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</si>
  <si>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</si>
  <si>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</si>
  <si>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</si>
  <si>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</si>
  <si>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</si>
  <si>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</si>
  <si>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</si>
  <si>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</si>
  <si>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</si>
  <si>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</si>
  <si>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</si>
  <si>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</si>
  <si>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</si>
  <si>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</si>
  <si>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</si>
  <si>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</si>
  <si>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</si>
  <si>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</si>
  <si>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</si>
  <si>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</si>
  <si>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</si>
  <si>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</si>
  <si>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</si>
  <si>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</si>
  <si>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</si>
  <si>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</si>
  <si>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</si>
  <si>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</si>
  <si>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</si>
  <si>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</si>
  <si>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</si>
  <si>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</si>
  <si>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</si>
  <si>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</si>
  <si>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</si>
  <si>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</si>
  <si>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</si>
  <si>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</si>
  <si>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</si>
  <si>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</si>
  <si>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</si>
  <si>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</si>
  <si>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</si>
  <si>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</si>
  <si>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</si>
  <si>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</si>
  <si>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</si>
  <si>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</si>
  <si>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</si>
  <si>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</si>
  <si>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</si>
  <si>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</si>
  <si>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</si>
  <si>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</si>
  <si>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</si>
  <si>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</si>
  <si>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</si>
  <si>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</si>
  <si>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</si>
  <si>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</si>
  <si>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</si>
  <si>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</si>
  <si>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</si>
  <si>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</si>
  <si>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</si>
  <si>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</si>
  <si>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</si>
  <si>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</si>
  <si>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</si>
  <si>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</si>
  <si>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</si>
  <si>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</si>
  <si>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</si>
  <si>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</si>
  <si>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</si>
  <si>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</si>
  <si>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</si>
  <si>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</si>
  <si>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</si>
  <si>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</si>
  <si>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</si>
  <si>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</si>
  <si>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</si>
  <si>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</si>
  <si>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</si>
  <si>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</si>
  <si>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</si>
  <si>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</si>
  <si>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</si>
  <si>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</si>
  <si>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</si>
  <si>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</si>
  <si>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</si>
  <si>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</si>
  <si>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</si>
  <si>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</si>
  <si>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</si>
  <si>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</si>
  <si>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</si>
  <si>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</si>
  <si>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</si>
  <si>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</si>
  <si>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</si>
  <si>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</si>
  <si>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</si>
  <si>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</si>
  <si>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</si>
  <si>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</si>
  <si>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</si>
  <si>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</si>
  <si>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</si>
  <si>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</si>
  <si>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</si>
  <si>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</si>
  <si>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</si>
  <si>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</si>
  <si>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</si>
  <si>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</si>
  <si>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</si>
  <si>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</si>
  <si>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</si>
  <si>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</si>
  <si>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</si>
  <si>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</si>
  <si>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</si>
  <si>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</si>
  <si>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</si>
  <si>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</si>
  <si>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</si>
  <si>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</si>
  <si>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</si>
  <si>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</si>
  <si>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</si>
  <si>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</si>
  <si>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</si>
  <si>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</si>
  <si>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</si>
  <si>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</si>
  <si>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</si>
  <si>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</si>
  <si>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</si>
  <si>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</si>
  <si>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</si>
  <si>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</si>
  <si>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</si>
  <si>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</si>
  <si>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</si>
  <si>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</si>
  <si>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</si>
  <si>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</si>
  <si>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</si>
  <si>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</si>
  <si>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</si>
  <si>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</si>
  <si>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</si>
  <si>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</si>
  <si>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</si>
  <si>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</si>
  <si>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</si>
  <si>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</si>
  <si>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</si>
  <si>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</si>
  <si>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</si>
  <si>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</si>
  <si>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</si>
  <si>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</si>
  <si>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</si>
  <si>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</si>
  <si>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</si>
  <si>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</si>
  <si>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</si>
  <si>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</si>
  <si>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</si>
  <si>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</si>
  <si>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</si>
  <si>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</si>
  <si>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</si>
  <si>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</si>
  <si>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</si>
  <si>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</si>
  <si>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</si>
  <si>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</si>
  <si>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</si>
  <si>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</si>
  <si>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</si>
  <si>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</si>
  <si>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</si>
  <si>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</si>
  <si>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</si>
  <si>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</si>
  <si>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</si>
  <si>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</si>
  <si>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</si>
  <si>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</si>
  <si>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</si>
  <si>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</si>
  <si>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</si>
  <si>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</si>
  <si>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</si>
  <si>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</si>
  <si>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</si>
  <si>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</si>
  <si>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</si>
  <si>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</si>
  <si>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</si>
  <si>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</si>
  <si>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</si>
  <si>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</si>
  <si>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</si>
  <si>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</si>
  <si>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</si>
  <si>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</si>
  <si>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</si>
  <si>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</si>
  <si>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</si>
  <si>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</si>
  <si>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</si>
  <si>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</si>
  <si>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</si>
  <si>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</si>
  <si>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</si>
  <si>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</si>
  <si>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</si>
  <si>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</si>
  <si>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</si>
  <si>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</si>
  <si>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</si>
  <si>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</si>
  <si>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</si>
  <si>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</si>
  <si>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</si>
  <si>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</si>
  <si>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</si>
  <si>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</si>
  <si>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</si>
  <si>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</si>
  <si>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</si>
  <si>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</si>
  <si>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</si>
  <si>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</si>
  <si>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</si>
  <si>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</si>
  <si>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</si>
  <si>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</si>
  <si>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</si>
  <si>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</si>
  <si>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</si>
  <si>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</si>
  <si>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</si>
  <si>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</si>
  <si>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</si>
  <si>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</si>
  <si>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</si>
  <si>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</si>
  <si>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</si>
  <si>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</si>
  <si>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</si>
  <si>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</si>
  <si>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</si>
  <si>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</si>
  <si>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</si>
  <si>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</si>
  <si>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</si>
  <si>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</si>
  <si>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</si>
  <si>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</si>
  <si>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</si>
  <si>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</si>
  <si>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</si>
  <si>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</si>
  <si>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</si>
  <si>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</si>
  <si>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</si>
  <si>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</si>
  <si>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</si>
  <si>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</si>
  <si>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</si>
  <si>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</si>
  <si>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</si>
  <si>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</si>
  <si>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</si>
  <si>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</si>
  <si>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</si>
  <si>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</si>
  <si>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</si>
  <si>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</si>
  <si>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</si>
  <si>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</si>
  <si>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</si>
  <si>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</si>
  <si>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</si>
  <si>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</si>
  <si>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</si>
  <si>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</si>
  <si>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</si>
  <si>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</si>
  <si>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</si>
  <si>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</si>
  <si>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</si>
  <si>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</si>
  <si>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</si>
  <si>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</si>
  <si>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</si>
  <si>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</si>
  <si>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</si>
  <si>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</si>
  <si>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</si>
  <si>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</si>
  <si>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</si>
  <si>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</si>
  <si>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</si>
  <si>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</si>
  <si>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</si>
  <si>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</si>
  <si>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</si>
  <si>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</si>
  <si>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</si>
  <si>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</si>
  <si>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</si>
  <si>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</si>
  <si>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</si>
  <si>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</si>
  <si>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</si>
  <si>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</si>
  <si>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</si>
  <si>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</si>
  <si>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</si>
  <si>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</si>
  <si>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</si>
  <si>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</si>
  <si>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</si>
  <si>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</si>
  <si>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</si>
  <si>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</si>
  <si>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</si>
  <si>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</si>
  <si>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</si>
  <si>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</si>
  <si>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</si>
  <si>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</si>
  <si>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</si>
  <si>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</si>
  <si>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</si>
  <si>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</si>
  <si>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</si>
  <si>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</si>
  <si>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</si>
  <si>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</si>
  <si>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</si>
  <si>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</si>
  <si>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</si>
  <si>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</si>
  <si>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</si>
  <si>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</si>
  <si>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</si>
  <si>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</si>
  <si>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</si>
  <si>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</si>
  <si>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</si>
  <si>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</si>
  <si>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</si>
  <si>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</si>
  <si>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</si>
  <si>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</si>
  <si>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</si>
  <si>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</si>
  <si>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</si>
  <si>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</si>
  <si>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</si>
  <si>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</si>
  <si>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</si>
  <si>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</si>
  <si>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</si>
  <si>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</si>
  <si>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</si>
  <si>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</si>
  <si>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</si>
  <si>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</si>
  <si>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</si>
  <si>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</si>
  <si>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</si>
  <si>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</si>
  <si>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</si>
  <si>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</si>
  <si>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</si>
  <si>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</si>
  <si>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</si>
  <si>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</si>
  <si>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</si>
  <si>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</si>
  <si>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</si>
  <si>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</si>
  <si>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</si>
  <si>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</si>
  <si>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</si>
  <si>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</si>
  <si>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</si>
  <si>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</si>
  <si>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</si>
  <si>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</si>
  <si>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</si>
  <si>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</si>
  <si>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</si>
  <si>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</si>
  <si>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</si>
  <si>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</si>
  <si>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</si>
  <si>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</si>
  <si>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</si>
  <si>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</si>
  <si>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</si>
  <si>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</si>
  <si>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</si>
  <si>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</si>
  <si>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</si>
  <si>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</si>
  <si>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</si>
  <si>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</si>
  <si>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</si>
  <si>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</si>
  <si>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</si>
  <si>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</si>
  <si>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</si>
  <si>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</si>
  <si>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</si>
  <si>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</si>
  <si>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</si>
  <si>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</si>
  <si>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</si>
  <si>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</si>
  <si>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</si>
  <si>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</si>
  <si>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</si>
  <si>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</si>
  <si>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</si>
  <si>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</si>
  <si>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</si>
  <si>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</si>
  <si>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</si>
  <si>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</si>
  <si>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</si>
  <si>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</si>
  <si>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</si>
  <si>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</si>
  <si>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</si>
  <si>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</si>
  <si>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</si>
  <si>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</si>
  <si>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</si>
  <si>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</si>
  <si>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</si>
  <si>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</si>
  <si>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</si>
  <si>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</si>
  <si>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</si>
  <si>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</si>
  <si>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</si>
  <si>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</si>
  <si>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</si>
  <si>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</si>
  <si>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</si>
  <si>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</si>
  <si>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</si>
  <si>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</si>
  <si>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</si>
  <si>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</si>
  <si>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</si>
  <si>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</si>
  <si>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</si>
  <si>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</si>
  <si>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</si>
  <si>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</si>
  <si>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</si>
  <si>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</si>
  <si>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</si>
  <si>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</si>
  <si>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</si>
  <si>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</si>
  <si>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</si>
  <si>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</si>
  <si>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</si>
  <si>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</si>
  <si>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</si>
  <si>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</si>
  <si>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</si>
  <si>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</si>
  <si>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</si>
  <si>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</si>
  <si>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</si>
  <si>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</si>
  <si>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</si>
  <si>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</si>
  <si>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</si>
  <si>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</si>
  <si>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</si>
  <si>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</si>
  <si>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</si>
  <si>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</si>
  <si>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</si>
  <si>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</si>
  <si>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</si>
  <si>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</si>
  <si>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</si>
  <si>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</si>
  <si>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</si>
  <si>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</si>
  <si>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</si>
  <si>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</si>
  <si>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</si>
  <si>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</si>
  <si>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</si>
  <si>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</si>
  <si>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</si>
  <si>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</si>
  <si>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</si>
  <si>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</si>
  <si>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</si>
  <si>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</si>
  <si>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</si>
  <si>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</si>
  <si>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</si>
  <si>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</si>
  <si>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</si>
  <si>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</si>
  <si>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</si>
  <si>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</si>
  <si>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</si>
  <si>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</si>
  <si>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</si>
  <si>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</si>
  <si>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</si>
  <si>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</si>
  <si>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</si>
  <si>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</si>
  <si>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</si>
  <si>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</si>
  <si>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</si>
  <si>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</si>
  <si>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</si>
  <si>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</si>
  <si>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</si>
  <si>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</si>
  <si>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</si>
  <si>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</si>
  <si>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</si>
  <si>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</si>
  <si>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</si>
  <si>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</si>
  <si>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</si>
  <si>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</si>
  <si>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</si>
  <si>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</si>
  <si>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</si>
  <si>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</si>
  <si>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</si>
  <si>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</si>
  <si>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</si>
  <si>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</si>
  <si>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</si>
  <si>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</si>
  <si>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</si>
  <si>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</si>
  <si>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</si>
  <si>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</si>
  <si>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</si>
  <si>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</si>
  <si>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</si>
  <si>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</si>
  <si>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</si>
  <si>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</si>
  <si>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</si>
  <si>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</si>
  <si>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</si>
  <si>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</si>
  <si>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</si>
  <si>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</si>
  <si>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</si>
  <si>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</si>
  <si>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</si>
  <si>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</si>
  <si>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</si>
  <si>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</si>
  <si>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</si>
  <si>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</si>
  <si>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</si>
  <si>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</si>
  <si>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</si>
  <si>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</si>
  <si>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</si>
  <si>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</si>
  <si>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</si>
  <si>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</si>
  <si>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</si>
  <si>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</si>
  <si>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</si>
  <si>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</si>
  <si>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</si>
  <si>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</si>
  <si>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</si>
  <si>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</si>
  <si>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</si>
  <si>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</si>
  <si>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</si>
  <si>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</si>
  <si>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</si>
  <si>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</si>
  <si>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</si>
  <si>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</si>
  <si>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</si>
  <si>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</si>
  <si>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</si>
  <si>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</si>
  <si>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</si>
  <si>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</si>
  <si>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</si>
  <si>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</si>
  <si>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</si>
  <si>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</si>
  <si>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</si>
  <si>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</si>
  <si>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</si>
  <si>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</si>
  <si>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</si>
  <si>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</si>
  <si>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</si>
  <si>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</si>
  <si>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</si>
  <si>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</si>
  <si>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</si>
  <si>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</si>
  <si>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</si>
  <si>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</si>
  <si>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</si>
  <si>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</si>
  <si>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</si>
  <si>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</si>
  <si>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</si>
  <si>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</si>
  <si>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</si>
  <si>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</si>
  <si>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</si>
  <si>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</si>
  <si>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</si>
  <si>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</si>
  <si>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</si>
  <si>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</si>
  <si>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</si>
  <si>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</si>
  <si>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</si>
  <si>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</si>
  <si>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</si>
  <si>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</si>
  <si>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</si>
  <si>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</si>
  <si>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</si>
  <si>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</si>
  <si>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</si>
  <si>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</si>
  <si>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</si>
  <si>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</si>
  <si>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</si>
  <si>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</si>
  <si>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</si>
  <si>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</si>
  <si>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</si>
  <si>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</si>
  <si>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</si>
  <si>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</si>
  <si>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</si>
  <si>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</si>
  <si>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</si>
  <si>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</si>
  <si>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</si>
  <si>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</si>
  <si>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</si>
  <si>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</si>
  <si>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</si>
  <si>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</si>
  <si>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</si>
  <si>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</si>
  <si>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</si>
  <si>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</si>
  <si>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</si>
  <si>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</si>
  <si>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</si>
  <si>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</si>
  <si>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</si>
  <si>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</si>
  <si>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</si>
  <si>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</si>
  <si>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</si>
  <si>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</si>
  <si>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</si>
  <si>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</si>
  <si>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</si>
  <si>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</si>
  <si>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</si>
  <si>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</si>
  <si>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</si>
  <si>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</si>
  <si>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</si>
  <si>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</si>
  <si>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</si>
  <si>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</si>
  <si>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</si>
  <si>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</si>
  <si>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</si>
  <si>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</si>
  <si>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</si>
  <si>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</si>
  <si>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</si>
  <si>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</si>
  <si>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</si>
  <si>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</si>
  <si>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</si>
  <si>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</si>
  <si>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</si>
  <si>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</si>
  <si>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</si>
  <si>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</si>
  <si>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</si>
  <si>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</si>
  <si>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</si>
  <si>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</si>
  <si>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</si>
  <si>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</si>
  <si>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</si>
  <si>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</si>
  <si>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</si>
  <si>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</si>
  <si>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</si>
  <si>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</si>
  <si>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</si>
  <si>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</si>
  <si>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</si>
  <si>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</si>
  <si>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</si>
  <si>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</si>
  <si>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</si>
  <si>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</si>
  <si>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</si>
  <si>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</si>
  <si>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</si>
  <si>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</si>
  <si>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</si>
  <si>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</si>
  <si>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</si>
  <si>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</si>
  <si>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</si>
  <si>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</si>
  <si>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</si>
  <si>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</si>
  <si>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</si>
  <si>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</si>
  <si>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</si>
  <si>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</si>
  <si>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</si>
  <si>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</si>
  <si>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</si>
  <si>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</si>
  <si>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</si>
  <si>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</si>
  <si>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</si>
  <si>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</si>
  <si>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</si>
  <si>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</si>
  <si>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</si>
  <si>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</si>
  <si>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</si>
  <si>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</si>
  <si>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</si>
  <si>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</si>
  <si>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</si>
  <si>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</si>
  <si>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</si>
  <si>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</si>
  <si>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</si>
  <si>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</si>
  <si>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</si>
  <si>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</si>
  <si>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</si>
  <si>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</si>
  <si>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</si>
  <si>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</si>
  <si>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</si>
  <si>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</si>
  <si>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</si>
  <si>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</si>
  <si>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</si>
  <si>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</si>
  <si>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</si>
  <si>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</si>
  <si>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</si>
  <si>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</si>
  <si>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</si>
  <si>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</si>
  <si>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</si>
  <si>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</si>
  <si>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</si>
  <si>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</si>
  <si>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</si>
  <si>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</si>
  <si>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</si>
  <si>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</si>
  <si>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</si>
  <si>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</si>
  <si>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</si>
  <si>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</si>
  <si>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</si>
  <si>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</si>
  <si>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</si>
  <si>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</si>
  <si>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</si>
  <si>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</si>
  <si>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</si>
  <si>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</si>
  <si>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</si>
  <si>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</si>
  <si>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</si>
  <si>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</si>
  <si>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</si>
  <si>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</si>
  <si>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</si>
  <si>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</si>
  <si>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</si>
  <si>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</si>
  <si>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</si>
  <si>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</si>
  <si>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</si>
  <si>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</si>
  <si>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</si>
  <si>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</si>
  <si>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</si>
  <si>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</si>
  <si>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</si>
  <si>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</si>
  <si>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</si>
  <si>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</si>
  <si>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</si>
  <si>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</si>
  <si>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</si>
  <si>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</si>
  <si>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</si>
  <si>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</si>
  <si>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</si>
  <si>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</si>
  <si>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</si>
  <si>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</si>
  <si>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</si>
  <si>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</si>
  <si>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</si>
  <si>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</si>
  <si>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</si>
  <si>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</si>
  <si>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</si>
  <si>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</si>
  <si>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</si>
  <si>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</si>
  <si>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</si>
  <si>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</si>
  <si>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</si>
  <si>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</si>
  <si>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</si>
  <si>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</si>
  <si>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</si>
  <si>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</si>
  <si>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</si>
  <si>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</si>
  <si>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</si>
  <si>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</si>
  <si>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</si>
  <si>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</si>
  <si>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</si>
  <si>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</si>
  <si>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</si>
  <si>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</si>
  <si>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</si>
  <si>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</si>
  <si>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</si>
  <si>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</si>
  <si>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</si>
  <si>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</si>
  <si>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</si>
  <si>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</si>
  <si>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</si>
  <si>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</si>
  <si>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</si>
  <si>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</si>
  <si>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</si>
  <si>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</si>
  <si>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</si>
  <si>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</si>
  <si>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</si>
  <si>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</si>
  <si>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</si>
  <si>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</si>
  <si>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</si>
  <si>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</si>
  <si>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</si>
  <si>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</si>
  <si>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</si>
  <si>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</si>
  <si>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</si>
  <si>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</si>
  <si>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</si>
  <si>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</si>
  <si>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</si>
  <si>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</si>
  <si>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</si>
  <si>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</si>
  <si>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</si>
  <si>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</si>
  <si>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</si>
  <si>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</si>
  <si>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</si>
  <si>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</si>
  <si>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</si>
  <si>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</si>
  <si>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</si>
  <si>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</si>
  <si>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</si>
  <si>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</si>
  <si>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</si>
  <si>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</si>
  <si>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</si>
  <si>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</si>
  <si>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</si>
  <si>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</si>
  <si>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</si>
  <si>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</si>
  <si>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</si>
  <si>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</si>
  <si>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</si>
  <si>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</si>
  <si>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</si>
  <si>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</si>
  <si>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</si>
  <si>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</si>
  <si>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</si>
  <si>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</si>
  <si>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</si>
  <si>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</si>
  <si>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</si>
  <si>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</si>
  <si>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</si>
  <si>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</si>
  <si>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</si>
  <si>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</si>
  <si>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</si>
  <si>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</si>
  <si>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</si>
  <si>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</si>
  <si>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</si>
  <si>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</si>
  <si>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</si>
  <si>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</si>
  <si>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</si>
  <si>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</si>
  <si>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</si>
  <si>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</si>
  <si>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</si>
  <si>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</si>
  <si>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</si>
  <si>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</si>
  <si>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</si>
  <si>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</si>
  <si>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</si>
  <si>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</si>
  <si>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</si>
  <si>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</si>
  <si>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</si>
  <si>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</si>
  <si>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</si>
  <si>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</si>
  <si>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</si>
  <si>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</si>
  <si>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</si>
  <si>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</si>
  <si>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</si>
  <si>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</si>
  <si>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</si>
  <si>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</si>
  <si>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</si>
  <si>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</si>
  <si>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</si>
  <si>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</si>
  <si>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</si>
  <si>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</si>
  <si>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</si>
  <si>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</si>
  <si>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</si>
  <si>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</si>
  <si>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</si>
  <si>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</si>
  <si>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</si>
  <si>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</si>
  <si>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</si>
  <si>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</si>
  <si>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</si>
  <si>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</si>
  <si>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</si>
  <si>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</si>
  <si>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</si>
  <si>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</si>
  <si>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</si>
  <si>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</si>
  <si>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</si>
  <si>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</si>
  <si>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</si>
  <si>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</si>
  <si>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</si>
  <si>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</si>
  <si>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</si>
  <si>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</si>
  <si>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</si>
  <si>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</si>
  <si>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</si>
  <si>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</si>
  <si>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</si>
  <si>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</si>
  <si>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</si>
  <si>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</si>
  <si>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</si>
  <si>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</si>
  <si>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</si>
  <si>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</si>
  <si>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</si>
  <si>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</si>
  <si>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</si>
  <si>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</si>
  <si>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</si>
  <si>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</si>
  <si>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</si>
  <si>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</si>
  <si>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</si>
  <si>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</si>
  <si>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</si>
  <si>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</si>
  <si>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</si>
  <si>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</si>
  <si>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</si>
  <si>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</si>
  <si>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</si>
  <si>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</si>
  <si>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</si>
  <si>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</si>
  <si>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</si>
  <si>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</si>
  <si>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</si>
  <si>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</si>
  <si>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</si>
  <si>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</si>
  <si>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</si>
  <si>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</si>
  <si>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</si>
  <si>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</si>
  <si>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</si>
  <si>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</si>
  <si>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</si>
  <si>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</si>
  <si>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</si>
  <si>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</si>
  <si>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</si>
  <si>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</si>
  <si>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</si>
  <si>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</si>
  <si>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</si>
  <si>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</si>
  <si>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</si>
  <si>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</si>
  <si>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</si>
  <si>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</si>
  <si>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</si>
  <si>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</si>
  <si>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</si>
  <si>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</si>
  <si>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</si>
  <si>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</si>
  <si>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</si>
  <si>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</si>
  <si>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</si>
  <si>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</si>
  <si>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</si>
  <si>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</si>
  <si>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</si>
  <si>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</si>
  <si>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</si>
  <si>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</si>
  <si>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</si>
  <si>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</si>
  <si>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</si>
  <si>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</si>
  <si>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</si>
  <si>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</si>
  <si>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</si>
  <si>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</si>
  <si>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</si>
  <si>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</si>
  <si>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</si>
  <si>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</si>
  <si>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</si>
  <si>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</si>
  <si>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</si>
  <si>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</si>
  <si>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</si>
  <si>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</si>
  <si>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</si>
  <si>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</si>
  <si>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</si>
  <si>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</si>
  <si>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</si>
  <si>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</si>
  <si>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</si>
  <si>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</si>
  <si>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</si>
  <si>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</si>
  <si>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</si>
  <si>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</si>
  <si>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</si>
  <si>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</si>
  <si>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</si>
  <si>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</si>
  <si>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</si>
  <si>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</si>
  <si>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</si>
  <si>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</si>
  <si>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</si>
  <si>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</si>
  <si>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</si>
  <si>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</si>
  <si>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</si>
  <si>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</si>
  <si>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</si>
  <si>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</si>
  <si>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</si>
  <si>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</si>
  <si>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</si>
  <si>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</si>
  <si>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</si>
  <si>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</si>
  <si>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</si>
  <si>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</si>
  <si>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</si>
  <si>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</si>
  <si>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</si>
  <si>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</si>
  <si>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</si>
  <si>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</si>
  <si>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</si>
  <si>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</si>
  <si>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</si>
  <si>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</si>
  <si>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</si>
  <si>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</si>
  <si>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</si>
  <si>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</si>
  <si>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</si>
  <si>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</si>
  <si>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</si>
  <si>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</si>
  <si>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</si>
  <si>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</si>
  <si>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</si>
  <si>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</si>
  <si>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</si>
  <si>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</si>
  <si>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</si>
  <si>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</si>
  <si>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</si>
  <si>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</si>
  <si>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</si>
  <si>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</si>
  <si>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</si>
  <si>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</si>
  <si>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</si>
  <si>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</si>
  <si>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</si>
  <si>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</si>
  <si>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</si>
  <si>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</si>
  <si>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</si>
  <si>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</si>
  <si>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</si>
  <si>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</si>
  <si>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</si>
  <si>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</si>
  <si>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</si>
  <si>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</si>
  <si>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</si>
  <si>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</si>
  <si>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</si>
  <si>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</si>
  <si>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</si>
  <si>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</si>
  <si>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</si>
  <si>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</si>
  <si>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</si>
  <si>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</si>
  <si>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</si>
  <si>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</si>
  <si>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</si>
  <si>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</si>
  <si>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</si>
  <si>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</si>
  <si>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</si>
  <si>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</si>
  <si>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</si>
  <si>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</si>
  <si>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</si>
  <si>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</si>
  <si>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</si>
  <si>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</si>
  <si>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</si>
  <si>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</si>
  <si>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</si>
  <si>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</si>
  <si>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</si>
  <si>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</si>
  <si>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</si>
  <si>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</si>
  <si>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</si>
  <si>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</si>
  <si>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</si>
  <si>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</si>
  <si>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</si>
  <si>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</si>
  <si>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</si>
  <si>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</si>
  <si>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</si>
  <si>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</si>
  <si>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</si>
  <si>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</si>
  <si>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</si>
  <si>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</si>
  <si>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</si>
  <si>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</si>
  <si>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</si>
  <si>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</si>
  <si>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</si>
  <si>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</si>
  <si>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</si>
  <si>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</si>
  <si>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</si>
  <si>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</si>
  <si>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</si>
  <si>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</si>
  <si>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</si>
  <si>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</si>
  <si>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</si>
  <si>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</si>
  <si>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</si>
  <si>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</si>
  <si>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</si>
  <si>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</si>
  <si>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</si>
  <si>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</si>
  <si>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</si>
  <si>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</si>
  <si>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</si>
  <si>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</si>
  <si>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</si>
  <si>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</si>
  <si>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</si>
  <si>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</si>
  <si>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</si>
  <si>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</si>
  <si>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</si>
  <si>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</si>
  <si>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</si>
  <si>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</si>
  <si>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</si>
  <si>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</si>
  <si>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</si>
  <si>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</si>
  <si>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</si>
  <si>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</si>
  <si>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</si>
  <si>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</si>
  <si>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</si>
  <si>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</si>
  <si>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</si>
  <si>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</si>
  <si>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</si>
  <si>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</si>
  <si>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</si>
  <si>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</si>
  <si>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</si>
  <si>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</si>
  <si>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</si>
  <si>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</si>
  <si>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</si>
  <si>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</si>
  <si>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</si>
  <si>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</si>
  <si>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</si>
  <si>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</si>
  <si>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</si>
  <si>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</si>
  <si>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</si>
  <si>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</si>
  <si>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</si>
  <si>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</si>
  <si>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</si>
  <si>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</si>
  <si>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</si>
  <si>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</si>
  <si>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</si>
  <si>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</si>
  <si>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</si>
  <si>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</si>
  <si>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</si>
  <si>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</si>
  <si>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</si>
  <si>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</si>
  <si>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</si>
  <si>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</si>
  <si>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</si>
  <si>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</si>
  <si>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</si>
  <si>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</si>
  <si>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</si>
  <si>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</si>
  <si>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</si>
  <si>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</si>
  <si>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</si>
  <si>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</si>
  <si>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</si>
  <si>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</si>
  <si>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</si>
  <si>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</si>
  <si>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</si>
  <si>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</si>
  <si>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</si>
  <si>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</si>
  <si>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</si>
  <si>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</si>
  <si>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</si>
  <si>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</si>
  <si>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</si>
  <si>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</si>
  <si>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</si>
  <si>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</si>
  <si>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</si>
  <si>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</si>
  <si>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</si>
  <si>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</si>
  <si>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</si>
  <si>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</si>
  <si>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</si>
  <si>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</si>
  <si>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</si>
  <si>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</si>
  <si>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</si>
  <si>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</si>
  <si>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</si>
  <si>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</si>
  <si>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</si>
  <si>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</si>
  <si>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</si>
  <si>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</si>
  <si>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</si>
  <si>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</si>
  <si>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</si>
  <si>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</si>
  <si>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</si>
  <si>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</si>
  <si>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</si>
  <si>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</si>
  <si>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</si>
  <si>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</si>
  <si>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</si>
  <si>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</si>
  <si>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</si>
  <si>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</si>
  <si>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</si>
  <si>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</si>
  <si>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</si>
  <si>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</si>
  <si>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</si>
  <si>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</si>
  <si>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</si>
  <si>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</si>
  <si>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</si>
  <si>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</si>
  <si>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</si>
  <si>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</si>
  <si>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</si>
  <si>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</si>
  <si>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</si>
  <si>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</si>
  <si>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</si>
  <si>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</si>
  <si>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</si>
  <si>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</si>
  <si>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</si>
  <si>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</si>
  <si>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</si>
  <si>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</si>
  <si>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</si>
  <si>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</si>
  <si>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</si>
  <si>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</si>
  <si>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</si>
  <si>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</si>
  <si>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</si>
  <si>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</si>
  <si>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</si>
  <si>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</si>
  <si>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</si>
  <si>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</si>
  <si>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</si>
  <si>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</si>
  <si>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</si>
  <si>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</si>
  <si>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</si>
  <si>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</si>
  <si>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</si>
  <si>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</si>
  <si>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</si>
  <si>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</si>
  <si>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</si>
  <si>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</si>
  <si>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</si>
  <si>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</si>
  <si>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</si>
  <si>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</si>
  <si>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</si>
  <si>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</si>
  <si>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</si>
  <si>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</si>
  <si>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</si>
  <si>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</si>
  <si>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</si>
  <si>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</si>
  <si>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</si>
  <si>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</si>
  <si>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</si>
  <si>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</si>
  <si>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</si>
  <si>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</si>
  <si>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</si>
  <si>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</si>
  <si>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</si>
  <si>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</si>
  <si>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</si>
  <si>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</si>
  <si>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</si>
  <si>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</si>
  <si>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</si>
  <si>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</si>
  <si>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</si>
  <si>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</si>
  <si>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</si>
  <si>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</si>
  <si>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</si>
  <si>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</si>
  <si>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</si>
  <si>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</si>
  <si>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</si>
  <si>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</si>
  <si>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</si>
  <si>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</si>
  <si>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</si>
  <si>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</si>
  <si>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</si>
  <si>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</si>
  <si>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</si>
  <si>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</si>
  <si>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</si>
  <si>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</si>
  <si>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</si>
  <si>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</si>
  <si>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</si>
  <si>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</si>
  <si>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</si>
  <si>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</si>
  <si>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</si>
  <si>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</si>
  <si>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</si>
  <si>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</si>
  <si>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</si>
  <si>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</si>
  <si>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</si>
  <si>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</si>
  <si>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</si>
  <si>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</si>
  <si>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</si>
  <si>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</si>
  <si>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</si>
  <si>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</si>
  <si>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</si>
  <si>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</si>
  <si>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</si>
  <si>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</si>
  <si>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</si>
  <si>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</si>
  <si>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</si>
  <si>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</si>
  <si>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</si>
  <si>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</si>
  <si>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</si>
  <si>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</si>
  <si>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</si>
  <si>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</si>
  <si>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</si>
  <si>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</si>
  <si>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</si>
  <si>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</si>
  <si>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</si>
  <si>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</si>
  <si>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</si>
  <si>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</si>
  <si>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</si>
  <si>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</si>
  <si>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</si>
  <si>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</si>
  <si>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</si>
  <si>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</si>
  <si>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</si>
  <si>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</si>
  <si>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</si>
  <si>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</si>
  <si>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</si>
  <si>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</si>
  <si>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</si>
  <si>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</si>
  <si>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</si>
  <si>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</si>
  <si>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</si>
  <si>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</si>
  <si>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</si>
  <si>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</si>
  <si>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</si>
  <si>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</si>
  <si>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</si>
  <si>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</si>
  <si>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</si>
  <si>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</si>
  <si>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</si>
  <si>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</si>
  <si>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</si>
  <si>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</si>
  <si>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</si>
  <si>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</si>
  <si>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</si>
  <si>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</si>
  <si>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</si>
  <si>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</si>
  <si>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</si>
  <si>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</si>
  <si>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</si>
  <si>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</si>
  <si>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</si>
  <si>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</si>
  <si>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</si>
  <si>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</si>
  <si>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</si>
  <si>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</si>
  <si>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</si>
  <si>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</si>
  <si>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</si>
  <si>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</si>
  <si>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</si>
  <si>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</si>
  <si>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</si>
  <si>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</si>
  <si>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</si>
  <si>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</si>
  <si>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</si>
  <si>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</si>
  <si>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</si>
  <si>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</si>
  <si>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</si>
  <si>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</si>
  <si>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</si>
  <si>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</si>
  <si>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</si>
  <si>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</si>
  <si>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</si>
  <si>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</si>
  <si>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</si>
  <si>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</si>
  <si>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</si>
  <si>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</si>
  <si>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</si>
  <si>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</si>
  <si>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</si>
  <si>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</si>
  <si>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</si>
  <si>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</si>
  <si>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</si>
  <si>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</si>
  <si>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</si>
  <si>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</si>
  <si>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</si>
  <si>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</si>
  <si>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</si>
  <si>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</si>
  <si>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</si>
  <si>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</si>
  <si>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</si>
  <si>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</si>
  <si>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</si>
  <si>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</si>
  <si>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</si>
  <si>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</si>
  <si>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</si>
  <si>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</si>
  <si>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</si>
  <si>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</si>
  <si>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</si>
  <si>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</si>
  <si>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</si>
  <si>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</si>
  <si>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</si>
  <si>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</si>
  <si>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</si>
  <si>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</si>
  <si>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</si>
  <si>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</si>
  <si>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</si>
  <si>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</si>
  <si>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</si>
  <si>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</si>
  <si>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</si>
  <si>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</si>
  <si>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</si>
  <si>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</si>
  <si>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</si>
  <si>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</si>
  <si>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</si>
  <si>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</si>
  <si>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</si>
  <si>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</si>
  <si>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</si>
  <si>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</si>
  <si>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</si>
  <si>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</si>
  <si>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</si>
  <si>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</si>
  <si>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</si>
  <si>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</si>
  <si>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</si>
  <si>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</si>
  <si>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</si>
  <si>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</si>
  <si>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</si>
  <si>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</si>
  <si>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</si>
  <si>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</si>
  <si>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</si>
  <si>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</si>
  <si>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</si>
  <si>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</si>
  <si>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</si>
  <si>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</si>
  <si>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</si>
  <si>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</si>
  <si>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</si>
  <si>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</si>
  <si>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</si>
  <si>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</si>
  <si>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</si>
  <si>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</si>
  <si>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</si>
  <si>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</si>
  <si>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</si>
  <si>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</si>
  <si>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</si>
  <si>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</si>
  <si>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</si>
  <si>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</si>
  <si>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</si>
  <si>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</si>
  <si>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</si>
  <si>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</si>
  <si>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</si>
  <si>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</si>
  <si>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</si>
  <si>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</si>
  <si>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</si>
  <si>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</si>
  <si>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</si>
  <si>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</si>
  <si>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</si>
  <si>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</si>
  <si>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</si>
  <si>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</si>
  <si>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</si>
  <si>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</si>
  <si>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</si>
  <si>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</si>
  <si>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</si>
  <si>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</si>
  <si>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</si>
  <si>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</si>
  <si>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</si>
  <si>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</si>
  <si>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</si>
  <si>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</si>
  <si>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</si>
  <si>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</si>
  <si>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</si>
  <si>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</si>
  <si>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</si>
  <si>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</si>
  <si>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</si>
  <si>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</si>
  <si>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</si>
  <si>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</si>
  <si>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</si>
  <si>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</si>
  <si>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</si>
  <si>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</si>
  <si>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</si>
  <si>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</si>
  <si>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</si>
  <si>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</si>
  <si>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</si>
  <si>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</si>
  <si>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</si>
  <si>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</si>
  <si>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</si>
  <si>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</si>
  <si>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</si>
  <si>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</si>
  <si>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</si>
  <si>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</si>
  <si>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</si>
  <si>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</si>
  <si>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</si>
  <si>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</si>
  <si>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</si>
  <si>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</si>
  <si>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</si>
  <si>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</si>
  <si>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</si>
  <si>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</si>
  <si>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</si>
  <si>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</si>
  <si>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</si>
  <si>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</si>
  <si>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</si>
  <si>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</si>
  <si>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</si>
  <si>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</si>
  <si>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</si>
  <si>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</si>
  <si>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</si>
  <si>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</si>
  <si>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</si>
  <si>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</si>
  <si>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</si>
  <si>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</si>
  <si>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</si>
  <si>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</si>
  <si>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</si>
  <si>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</si>
  <si>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</si>
  <si>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</si>
  <si>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</si>
  <si>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</si>
  <si>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</si>
  <si>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</si>
  <si>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</si>
  <si>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</si>
  <si>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</si>
  <si>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</si>
  <si>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</si>
  <si>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</si>
  <si>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</si>
  <si>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</si>
  <si>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</si>
  <si>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</si>
  <si>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</si>
  <si>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</si>
  <si>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</si>
  <si>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</si>
  <si>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</si>
  <si>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</si>
  <si>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</si>
  <si>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</si>
  <si>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</si>
  <si>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</si>
  <si>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</si>
  <si>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</si>
  <si>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</si>
  <si>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</si>
  <si>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</si>
  <si>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</si>
  <si>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</si>
  <si>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</si>
  <si>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</si>
  <si>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</si>
  <si>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</si>
  <si>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</si>
  <si>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</si>
  <si>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</si>
  <si>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</si>
  <si>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</si>
  <si>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</si>
  <si>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</si>
  <si>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</si>
  <si>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</si>
  <si>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</si>
  <si>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</si>
  <si>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</si>
  <si>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</si>
  <si>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</si>
  <si>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</si>
  <si>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</si>
  <si>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</si>
  <si>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</si>
  <si>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</si>
  <si>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</si>
  <si>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</si>
  <si>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</si>
  <si>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</si>
  <si>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</si>
  <si>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</si>
  <si>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</si>
  <si>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</si>
  <si>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</si>
  <si>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</si>
  <si>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</si>
  <si>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</si>
  <si>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</si>
  <si>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</si>
  <si>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</si>
  <si>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</si>
  <si>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</si>
  <si>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</si>
  <si>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</si>
  <si>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</si>
  <si>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</si>
  <si>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</si>
  <si>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</si>
  <si>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</si>
  <si>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</si>
  <si>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</si>
  <si>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</si>
  <si>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</si>
  <si>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</si>
  <si>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</si>
  <si>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</si>
  <si>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</si>
  <si>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</si>
  <si>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</si>
  <si>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</si>
  <si>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</si>
  <si>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</si>
  <si>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</si>
  <si>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</si>
  <si>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</si>
  <si>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</si>
  <si>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</si>
  <si>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</si>
  <si>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</si>
  <si>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</si>
  <si>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</si>
  <si>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</si>
  <si>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</si>
  <si>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</si>
  <si>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</si>
  <si>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</si>
  <si>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</si>
  <si>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</si>
  <si>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</si>
  <si>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</si>
  <si>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</si>
  <si>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</si>
  <si>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</si>
  <si>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</si>
  <si>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</si>
  <si>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</si>
  <si>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</si>
  <si>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</si>
  <si>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</si>
  <si>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</si>
  <si>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</si>
  <si>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</si>
  <si>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</si>
  <si>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</si>
  <si>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</si>
  <si>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</si>
  <si>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</si>
  <si>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</si>
  <si>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</si>
  <si>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</si>
  <si>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</si>
  <si>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</si>
  <si>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</si>
  <si>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</si>
  <si>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</si>
  <si>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</si>
  <si>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</si>
  <si>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</si>
  <si>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</si>
  <si>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</si>
  <si>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</si>
  <si>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</si>
  <si>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</si>
  <si>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</si>
  <si>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</si>
  <si>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</si>
  <si>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</si>
  <si>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</si>
  <si>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</si>
  <si>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</si>
  <si>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</si>
  <si>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</si>
  <si>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</si>
  <si>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</si>
  <si>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</si>
  <si>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</si>
  <si>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</si>
  <si>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</si>
  <si>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</si>
  <si>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</si>
  <si>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</si>
  <si>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</si>
  <si>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</si>
  <si>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</si>
  <si>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</si>
  <si>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</si>
  <si>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</si>
  <si>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</si>
  <si>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</si>
  <si>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</si>
  <si>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</si>
  <si>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</si>
  <si>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</si>
  <si>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</si>
  <si>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</si>
  <si>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</si>
  <si>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</si>
  <si>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</si>
  <si>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</si>
  <si>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</si>
  <si>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</si>
  <si>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</si>
  <si>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</si>
  <si>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</si>
  <si>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</si>
  <si>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</si>
  <si>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</si>
  <si>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</si>
  <si>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</si>
  <si>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</si>
  <si>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</si>
  <si>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</si>
  <si>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</si>
  <si>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</si>
  <si>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</si>
  <si>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</si>
  <si>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</si>
  <si>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</si>
  <si>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</si>
  <si>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</si>
  <si>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</si>
  <si>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</si>
  <si>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</si>
  <si>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</si>
  <si>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</si>
  <si>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</si>
  <si>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</si>
  <si>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</si>
  <si>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</si>
  <si>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</si>
  <si>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</si>
  <si>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</si>
  <si>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</si>
  <si>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</si>
  <si>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</si>
  <si>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</si>
  <si>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</si>
  <si>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</si>
  <si>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</si>
  <si>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</si>
  <si>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</si>
  <si>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</si>
  <si>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</si>
  <si>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</si>
  <si>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</si>
  <si>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</si>
  <si>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</si>
  <si>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</si>
  <si>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</si>
  <si>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</si>
  <si>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</si>
  <si>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</si>
  <si>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</si>
  <si>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</si>
  <si>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</si>
  <si>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</si>
  <si>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</si>
  <si>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</si>
  <si>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</si>
  <si>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</si>
  <si>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</si>
  <si>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</si>
  <si>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</si>
  <si>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</si>
  <si>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</si>
  <si>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</si>
  <si>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</si>
  <si>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</si>
  <si>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</si>
  <si>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</si>
  <si>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</si>
  <si>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</si>
  <si>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</si>
  <si>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</si>
  <si>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</si>
  <si>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</si>
  <si>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</si>
  <si>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</si>
  <si>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</si>
  <si>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</si>
  <si>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</si>
  <si>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</si>
  <si>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</si>
  <si>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</si>
  <si>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</si>
  <si>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</si>
  <si>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</si>
  <si>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</si>
  <si>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</si>
  <si>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</si>
  <si>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</si>
  <si>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</si>
  <si>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</si>
  <si>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</si>
  <si>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</si>
  <si>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</si>
  <si>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</si>
  <si>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</si>
  <si>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</si>
  <si>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</si>
  <si>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</si>
  <si>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</si>
  <si>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</si>
  <si>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</si>
  <si>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</si>
  <si>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</si>
  <si>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</si>
  <si>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</si>
  <si>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</si>
  <si>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</si>
  <si>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</si>
  <si>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</si>
  <si>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</si>
  <si>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</si>
  <si>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</si>
  <si>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</si>
  <si>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</si>
  <si>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</si>
  <si>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</si>
  <si>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</si>
  <si>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</si>
  <si>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</si>
  <si>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</si>
  <si>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</si>
  <si>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</si>
  <si>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</si>
  <si>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</si>
  <si>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</si>
  <si>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</si>
  <si>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</si>
  <si>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</si>
  <si>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</si>
  <si>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</si>
  <si>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</si>
  <si>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</si>
  <si>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</si>
  <si>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</si>
  <si>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</si>
  <si>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</si>
  <si>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</si>
  <si>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</si>
  <si>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</si>
  <si>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</si>
  <si>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</si>
  <si>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</si>
  <si>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</si>
  <si>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</si>
  <si>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</si>
  <si>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</si>
  <si>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</si>
  <si>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</si>
  <si>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</si>
  <si>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</si>
  <si>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</si>
  <si>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</si>
  <si>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</si>
  <si>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</si>
  <si>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</si>
  <si>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</si>
  <si>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</si>
  <si>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</si>
  <si>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</si>
  <si>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</si>
  <si>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</si>
  <si>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</si>
  <si>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</si>
  <si>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</si>
  <si>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</si>
  <si>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</si>
  <si>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</si>
  <si>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</si>
  <si>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</si>
  <si>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</si>
  <si>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</si>
  <si>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</si>
  <si>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</si>
  <si>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</si>
  <si>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</si>
  <si>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</si>
  <si>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</si>
  <si>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</si>
  <si>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</si>
  <si>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</si>
  <si>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</si>
  <si>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</si>
  <si>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</si>
  <si>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</si>
  <si>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</si>
  <si>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</si>
  <si>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</si>
  <si>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</si>
  <si>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</si>
  <si>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</si>
  <si>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</si>
  <si>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</si>
  <si>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</si>
  <si>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</si>
  <si>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</si>
  <si>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</si>
  <si>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</si>
  <si>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</si>
  <si>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</si>
  <si>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</si>
  <si>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</si>
  <si>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</si>
  <si>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</si>
  <si>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</si>
  <si>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</si>
  <si>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</si>
  <si>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</si>
  <si>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</si>
  <si>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</si>
  <si>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</si>
  <si>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</si>
  <si>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</si>
  <si>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</si>
  <si>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</si>
  <si>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</si>
  <si>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</si>
  <si>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</si>
  <si>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</si>
  <si>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</si>
  <si>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</si>
  <si>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</si>
  <si>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</si>
  <si>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</si>
  <si>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</si>
  <si>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</si>
  <si>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</si>
  <si>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</si>
  <si>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</si>
  <si>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</si>
  <si>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</si>
  <si>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</si>
  <si>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</si>
  <si>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</si>
  <si>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</si>
  <si>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</si>
  <si>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</si>
  <si>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</si>
  <si>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</si>
  <si>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</si>
  <si>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</si>
  <si>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</si>
  <si>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</si>
  <si>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</si>
  <si>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</si>
  <si>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</si>
  <si>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</si>
  <si>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</si>
  <si>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</si>
  <si>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</si>
  <si>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</si>
  <si>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</si>
  <si>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</si>
  <si>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</si>
  <si>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</si>
  <si>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</si>
  <si>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</si>
  <si>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</si>
  <si>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</si>
  <si>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</si>
  <si>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</si>
  <si>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</si>
  <si>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</si>
  <si>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</si>
  <si>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</si>
  <si>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</si>
  <si>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</si>
  <si>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</si>
  <si>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</si>
  <si>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</si>
  <si>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</si>
  <si>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</si>
  <si>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</si>
  <si>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</si>
  <si>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</si>
  <si>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</si>
  <si>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</si>
  <si>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</si>
  <si>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</si>
  <si>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</si>
  <si>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</si>
  <si>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</si>
  <si>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</si>
  <si>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</si>
  <si>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</si>
  <si>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</si>
  <si>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</si>
  <si>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</si>
  <si>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</si>
  <si>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</si>
  <si>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</si>
  <si>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</si>
  <si>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</si>
  <si>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</si>
  <si>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</si>
  <si>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</si>
  <si>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</si>
  <si>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</si>
  <si>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</si>
  <si>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</si>
  <si>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</si>
  <si>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</si>
  <si>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</si>
  <si>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</si>
  <si>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</si>
  <si>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</si>
  <si>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</si>
  <si>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</si>
  <si>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</si>
  <si>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</si>
  <si>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</si>
  <si>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</si>
  <si>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</si>
  <si>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</si>
  <si>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</si>
  <si>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</si>
  <si>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</si>
  <si>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</si>
  <si>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</si>
  <si>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</si>
  <si>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</si>
  <si>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</si>
  <si>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</si>
  <si>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</si>
  <si>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</si>
  <si>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</si>
  <si>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</si>
  <si>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</si>
  <si>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</si>
  <si>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</si>
  <si>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</si>
  <si>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</si>
  <si>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</si>
  <si>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</si>
  <si>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</si>
  <si>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</si>
  <si>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</si>
  <si>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</si>
  <si>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</si>
  <si>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</si>
  <si>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</si>
  <si>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</si>
  <si>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</si>
  <si>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</si>
  <si>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</si>
  <si>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</si>
  <si>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</si>
  <si>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</si>
  <si>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</si>
  <si>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</si>
  <si>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</si>
  <si>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</si>
  <si>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</si>
  <si>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</si>
  <si>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</si>
  <si>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</si>
  <si>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</si>
  <si>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</si>
  <si>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</si>
  <si>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</si>
  <si>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</si>
  <si>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</si>
  <si>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</si>
  <si>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</si>
  <si>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</si>
  <si>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</si>
  <si>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</si>
  <si>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</si>
  <si>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</si>
  <si>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</si>
  <si>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</si>
  <si>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</si>
  <si>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</si>
  <si>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</si>
  <si>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</si>
  <si>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</si>
  <si>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</si>
  <si>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</si>
  <si>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</si>
  <si>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</si>
  <si>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</si>
  <si>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</si>
  <si>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</si>
  <si>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</si>
  <si>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</si>
  <si>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</si>
  <si>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</si>
  <si>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</si>
  <si>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</si>
  <si>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</si>
  <si>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</si>
  <si>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</si>
  <si>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</si>
  <si>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</si>
  <si>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</si>
  <si>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</si>
  <si>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</si>
  <si>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</si>
  <si>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</si>
  <si>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</si>
  <si>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</si>
  <si>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</si>
  <si>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</si>
  <si>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</si>
  <si>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</si>
  <si>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</si>
  <si>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</si>
  <si>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</si>
  <si>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</si>
  <si>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</si>
  <si>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</si>
  <si>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</si>
  <si>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</si>
  <si>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</si>
  <si>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</si>
  <si>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</si>
  <si>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</si>
  <si>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</si>
  <si>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</si>
  <si>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</si>
  <si>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</si>
  <si>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</si>
  <si>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</si>
  <si>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</si>
  <si>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</si>
  <si>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</si>
  <si>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</si>
  <si>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</si>
  <si>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</si>
  <si>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</si>
  <si>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</si>
  <si>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</si>
  <si>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</si>
  <si>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</si>
  <si>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</si>
  <si>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</si>
  <si>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</si>
  <si>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</si>
  <si>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</si>
  <si>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</si>
  <si>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</si>
  <si>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</si>
  <si>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</si>
  <si>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</si>
  <si>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</si>
  <si>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</si>
  <si>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</si>
  <si>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</si>
  <si>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</si>
  <si>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</si>
  <si>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</si>
  <si>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</si>
  <si>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</si>
  <si>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</si>
  <si>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</si>
  <si>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</si>
  <si>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</si>
  <si>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</si>
  <si>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</si>
  <si>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</si>
  <si>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</si>
  <si>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</si>
  <si>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</si>
  <si>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</si>
  <si>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</si>
  <si>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</si>
  <si>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</si>
  <si>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</si>
  <si>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</si>
  <si>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</si>
  <si>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</si>
  <si>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</si>
  <si>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</si>
  <si>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</si>
  <si>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</si>
  <si>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</si>
  <si>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</si>
  <si>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</si>
  <si>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</si>
  <si>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</si>
  <si>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</si>
  <si>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</si>
  <si>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</si>
  <si>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</si>
  <si>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</si>
  <si>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</si>
  <si>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</si>
  <si>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</si>
  <si>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</si>
  <si>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</si>
  <si>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</si>
  <si>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</si>
  <si>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</si>
  <si>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</si>
  <si>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</si>
  <si>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</si>
  <si>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</si>
  <si>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</si>
  <si>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</si>
  <si>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</si>
  <si>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</si>
  <si>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</si>
  <si>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</si>
  <si>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</si>
  <si>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</si>
  <si>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</si>
  <si>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</si>
  <si>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</si>
  <si>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</si>
  <si>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</si>
  <si>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</si>
  <si>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</si>
  <si>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</si>
  <si>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</si>
  <si>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</si>
  <si>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</si>
  <si>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</si>
  <si>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</si>
  <si>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</si>
  <si>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</si>
  <si>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</si>
  <si>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</si>
  <si>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</si>
  <si>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</si>
  <si>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</si>
  <si>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</si>
  <si>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</si>
  <si>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</si>
  <si>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</si>
  <si>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</si>
  <si>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</si>
  <si>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</si>
  <si>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</si>
  <si>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</si>
  <si>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</si>
  <si>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</si>
  <si>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</si>
  <si>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</si>
  <si>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</si>
  <si>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</si>
  <si>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</si>
  <si>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</si>
  <si>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</si>
  <si>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</si>
  <si>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</si>
  <si>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</si>
  <si>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</si>
  <si>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</si>
  <si>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</si>
  <si>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</si>
  <si>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</si>
  <si>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</si>
  <si>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</si>
  <si>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</si>
  <si>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</si>
  <si>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</si>
  <si>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</si>
  <si>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</si>
  <si>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</si>
  <si>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</si>
  <si>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</si>
  <si>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</si>
  <si>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</si>
  <si>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</si>
  <si>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</si>
  <si>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</si>
  <si>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</si>
  <si>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</si>
  <si>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</si>
  <si>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</si>
  <si>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</si>
  <si>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</si>
  <si>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</si>
  <si>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</si>
  <si>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</si>
  <si>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</si>
  <si>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</si>
  <si>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</si>
  <si>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</si>
  <si>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</si>
  <si>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</si>
  <si>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</si>
  <si>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</si>
  <si>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</si>
  <si>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</si>
  <si>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</si>
  <si>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</si>
  <si>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</si>
  <si>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</si>
  <si>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</si>
  <si>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</si>
  <si>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</si>
  <si>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</si>
  <si>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</si>
  <si>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</si>
  <si>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</si>
  <si>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</si>
  <si>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</si>
  <si>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</si>
  <si>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</si>
  <si>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</si>
  <si>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</si>
  <si>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</si>
  <si>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</si>
  <si>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</si>
  <si>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</si>
  <si>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</si>
  <si>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</si>
  <si>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</si>
  <si>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</si>
  <si>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</si>
  <si>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</si>
  <si>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</si>
  <si>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</si>
  <si>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</si>
  <si>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</si>
  <si>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</si>
  <si>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</si>
  <si>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</si>
  <si>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</si>
  <si>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</si>
  <si>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</si>
  <si>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</si>
  <si>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</si>
  <si>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</si>
  <si>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</si>
  <si>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</si>
  <si>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</si>
  <si>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</si>
  <si>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</si>
  <si>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</si>
  <si>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</si>
  <si>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</si>
  <si>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</si>
  <si>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</si>
  <si>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</si>
  <si>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</si>
  <si>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</si>
  <si>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</si>
  <si>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</si>
  <si>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</si>
  <si>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</si>
  <si>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</si>
  <si>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</si>
  <si>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</si>
  <si>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</si>
  <si>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</si>
  <si>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</si>
  <si>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</si>
  <si>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</si>
  <si>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</si>
  <si>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</si>
  <si>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</si>
  <si>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</si>
  <si>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</si>
  <si>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</si>
  <si>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</si>
  <si>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</si>
  <si>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</si>
  <si>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</si>
  <si>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</si>
  <si>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</si>
  <si>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</si>
  <si>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</si>
  <si>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</si>
  <si>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</si>
  <si>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</si>
  <si>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</si>
  <si>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</si>
  <si>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</si>
  <si>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</si>
  <si>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</si>
  <si>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</si>
  <si>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</si>
  <si>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</si>
  <si>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</si>
  <si>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</si>
  <si>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</si>
  <si>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</si>
  <si>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</si>
  <si>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</si>
  <si>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</si>
  <si>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</si>
  <si>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</si>
  <si>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</si>
  <si>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</si>
  <si>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</si>
  <si>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</si>
  <si>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</si>
  <si>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</si>
  <si>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</si>
  <si>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</si>
  <si>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</si>
  <si>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</si>
  <si>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</si>
  <si>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</si>
  <si>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</si>
  <si>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</si>
  <si>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</si>
  <si>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</si>
  <si>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</si>
  <si>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</si>
  <si>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</si>
  <si>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</si>
  <si>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</si>
  <si>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</si>
  <si>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</si>
  <si>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</si>
  <si>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</si>
  <si>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</si>
  <si>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</si>
  <si>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</si>
  <si>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</si>
  <si>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</si>
  <si>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</si>
  <si>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</si>
  <si>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</si>
  <si>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</si>
  <si>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</si>
  <si>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</si>
  <si>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</si>
  <si>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</si>
  <si>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</si>
  <si>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</si>
  <si>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</si>
  <si>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</si>
  <si>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</si>
  <si>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</si>
  <si>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</si>
  <si>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</si>
  <si>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</si>
  <si>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</si>
  <si>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</si>
  <si>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</si>
  <si>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</si>
  <si>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</si>
  <si>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</si>
  <si>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</si>
  <si>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</si>
  <si>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</si>
  <si>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</si>
  <si>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</si>
  <si>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</si>
  <si>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</si>
  <si>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</si>
  <si>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</si>
  <si>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</si>
  <si>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</si>
  <si>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</si>
  <si>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</si>
  <si>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</si>
  <si>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</si>
  <si>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</si>
  <si>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</si>
  <si>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</si>
  <si>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</si>
  <si>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</si>
  <si>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</si>
  <si>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</si>
  <si>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</si>
  <si>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</si>
  <si>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</si>
  <si>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</si>
  <si>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</si>
  <si>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</si>
  <si>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</si>
  <si>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</si>
  <si>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</si>
  <si>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</si>
  <si>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</si>
  <si>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</si>
  <si>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</si>
  <si>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</si>
  <si>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</si>
  <si>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</si>
  <si>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</si>
  <si>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</si>
  <si>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</si>
  <si>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</si>
  <si>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</si>
  <si>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</si>
  <si>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</si>
  <si>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</si>
  <si>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</si>
  <si>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</si>
  <si>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</si>
  <si>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</si>
  <si>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</si>
  <si>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</si>
  <si>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</si>
  <si>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</si>
  <si>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</si>
  <si>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</si>
  <si>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</si>
  <si>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</si>
  <si>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</si>
  <si>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</si>
  <si>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</si>
  <si>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</si>
  <si>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</si>
  <si>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</si>
  <si>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</si>
  <si>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</si>
  <si>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</si>
  <si>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</si>
  <si>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</si>
  <si>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</si>
  <si>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</si>
  <si>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</si>
  <si>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</si>
  <si>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</si>
  <si>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</si>
  <si>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</si>
  <si>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</si>
  <si>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</si>
  <si>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</si>
  <si>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</si>
  <si>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</si>
  <si>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</si>
  <si>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</si>
  <si>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</si>
  <si>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</si>
  <si>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</si>
  <si>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</si>
  <si>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</si>
  <si>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</si>
  <si>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</si>
  <si>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</si>
  <si>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</si>
  <si>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</si>
  <si>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</si>
  <si>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</si>
  <si>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</si>
  <si>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</si>
  <si>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</si>
  <si>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</si>
  <si>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</si>
  <si>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</si>
  <si>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</si>
  <si>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</si>
  <si>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</si>
  <si>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</si>
  <si>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</si>
  <si>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</si>
  <si>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</si>
  <si>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</si>
  <si>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</si>
  <si>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</si>
  <si>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</si>
  <si>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</si>
  <si>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</si>
  <si>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</si>
  <si>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</si>
  <si>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</si>
  <si>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</si>
  <si>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</si>
  <si>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</si>
  <si>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</si>
  <si>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</si>
  <si>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</si>
  <si>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</si>
  <si>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</si>
  <si>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</si>
  <si>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</si>
  <si>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</si>
  <si>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</si>
  <si>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</si>
  <si>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</si>
  <si>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</si>
  <si>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</si>
  <si>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</si>
  <si>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</si>
  <si>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</si>
  <si>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</si>
  <si>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</si>
  <si>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</si>
  <si>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</si>
  <si>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</si>
  <si>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</si>
  <si>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</si>
  <si>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</si>
  <si>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</si>
  <si>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</si>
  <si>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</si>
  <si>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</si>
  <si>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</si>
  <si>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</si>
  <si>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</si>
  <si>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</si>
  <si>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</si>
  <si>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</si>
  <si>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</si>
  <si>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</si>
  <si>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</si>
  <si>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</si>
  <si>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</si>
  <si>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</si>
  <si>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</si>
  <si>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</si>
  <si>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</si>
  <si>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</si>
  <si>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</si>
  <si>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</si>
  <si>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</si>
  <si>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</si>
  <si>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</si>
  <si>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</si>
  <si>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</si>
  <si>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</si>
  <si>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</si>
  <si>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</si>
  <si>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</si>
  <si>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</si>
  <si>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</si>
  <si>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</si>
  <si>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</si>
  <si>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</si>
  <si>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</si>
  <si>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</si>
  <si>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</si>
  <si>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</si>
  <si>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</si>
  <si>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</si>
  <si>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</si>
  <si>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</si>
  <si>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</si>
  <si>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</si>
  <si>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</si>
  <si>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</si>
  <si>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</si>
  <si>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</si>
  <si>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</si>
  <si>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</si>
  <si>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</si>
  <si>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</si>
  <si>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</si>
  <si>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</si>
  <si>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</si>
  <si>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</si>
  <si>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</si>
  <si>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</si>
  <si>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</si>
  <si>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</si>
  <si>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</si>
  <si>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</si>
  <si>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</si>
  <si>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</si>
  <si>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</si>
  <si>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</si>
  <si>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</si>
  <si>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</si>
  <si>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</si>
  <si>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</si>
  <si>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</si>
  <si>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</si>
  <si>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</si>
  <si>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</si>
  <si>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</si>
  <si>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</si>
  <si>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</si>
  <si>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</si>
  <si>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</si>
  <si>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</si>
  <si>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</si>
  <si>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</si>
  <si>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</si>
  <si>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</si>
  <si>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</si>
  <si>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</si>
  <si>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</si>
  <si>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</si>
  <si>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</si>
  <si>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</si>
  <si>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</si>
  <si>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</si>
  <si>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</si>
  <si>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</si>
  <si>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</si>
  <si>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</si>
  <si>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</si>
  <si>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</si>
  <si>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</si>
  <si>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</si>
  <si>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</si>
  <si>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</si>
  <si>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</si>
  <si>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</si>
  <si>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</si>
  <si>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</si>
  <si>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</si>
  <si>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</si>
  <si>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</si>
  <si>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</si>
  <si>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</si>
  <si>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</si>
  <si>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</si>
  <si>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</si>
  <si>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</si>
  <si>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</si>
  <si>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</si>
  <si>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</si>
  <si>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</si>
  <si>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</si>
  <si>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</si>
  <si>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</si>
  <si>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</si>
  <si>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</si>
  <si>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</si>
  <si>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</si>
  <si>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</si>
  <si>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</si>
  <si>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</si>
  <si>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</si>
  <si>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</si>
  <si>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</si>
  <si>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</si>
  <si>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</si>
  <si>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</si>
  <si>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</si>
  <si>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</si>
  <si>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</si>
  <si>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</si>
  <si>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</si>
  <si>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</si>
  <si>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</si>
  <si>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</si>
  <si>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</si>
  <si>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</si>
  <si>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</si>
  <si>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</si>
  <si>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</si>
  <si>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</si>
  <si>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</si>
  <si>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</si>
  <si>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</si>
  <si>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</si>
  <si>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</si>
  <si>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</si>
  <si>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</si>
  <si>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</si>
  <si>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</si>
  <si>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</si>
  <si>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</si>
  <si>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</si>
  <si>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</si>
  <si>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</si>
  <si>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</si>
  <si>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</si>
  <si>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</si>
  <si>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</si>
  <si>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</si>
  <si>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</si>
  <si>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</si>
  <si>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</si>
  <si>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</si>
  <si>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</si>
  <si>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</si>
  <si>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</si>
  <si>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</si>
  <si>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</si>
  <si>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</si>
  <si>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</si>
  <si>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</si>
  <si>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</si>
  <si>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</si>
  <si>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</si>
  <si>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</si>
  <si>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</si>
  <si>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</si>
  <si>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</si>
  <si>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</si>
  <si>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</si>
  <si>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</si>
  <si>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</si>
  <si>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</si>
  <si>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</si>
  <si>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</si>
  <si>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</si>
  <si>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</si>
  <si>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</si>
  <si>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</si>
  <si>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</si>
  <si>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</si>
  <si>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</si>
  <si>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</si>
  <si>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</si>
  <si>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</si>
  <si>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</si>
  <si>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</si>
  <si>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</si>
  <si>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</si>
  <si>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</si>
  <si>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</si>
  <si>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</si>
  <si>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</si>
  <si>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</si>
  <si>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</si>
  <si>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</si>
  <si>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</si>
  <si>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</si>
  <si>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</si>
  <si>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</si>
  <si>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</si>
  <si>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</si>
  <si>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</si>
  <si>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</si>
  <si>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</si>
  <si>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</si>
  <si>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</si>
  <si>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</si>
  <si>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</si>
  <si>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</si>
  <si>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</si>
  <si>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</si>
  <si>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</si>
  <si>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</si>
  <si>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</si>
  <si>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</si>
  <si>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</si>
  <si>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</si>
  <si>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</si>
  <si>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</si>
  <si>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</si>
  <si>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</si>
  <si>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</si>
  <si>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</si>
  <si>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</si>
  <si>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</si>
  <si>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</si>
  <si>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</si>
  <si>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</si>
  <si>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</si>
  <si>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</si>
  <si>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</si>
  <si>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</si>
  <si>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</si>
  <si>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</si>
  <si>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</si>
  <si>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</si>
  <si>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</si>
  <si>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</si>
  <si>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</si>
  <si>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</si>
  <si>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</si>
  <si>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</si>
  <si>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</si>
  <si>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</si>
  <si>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</si>
  <si>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</si>
  <si>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</si>
  <si>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</si>
  <si>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</si>
  <si>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</si>
  <si>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</si>
  <si>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</si>
  <si>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</si>
  <si>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</si>
  <si>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</si>
  <si>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</si>
  <si>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</si>
  <si>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</si>
  <si>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</si>
  <si>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</si>
  <si>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</si>
  <si>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</si>
  <si>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</si>
  <si>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</si>
  <si>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</si>
  <si>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</si>
  <si>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</si>
  <si>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</si>
  <si>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</si>
  <si>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</si>
  <si>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</si>
  <si>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</si>
  <si>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</si>
  <si>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</si>
  <si>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</si>
  <si>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</si>
  <si>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</si>
  <si>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</si>
  <si>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</si>
  <si>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</si>
  <si>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</si>
  <si>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</si>
  <si>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</si>
  <si>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</si>
  <si>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</si>
  <si>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</si>
  <si>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</si>
  <si>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</si>
  <si>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</si>
  <si>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</si>
  <si>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</si>
  <si>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</si>
  <si>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</si>
  <si>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</si>
  <si>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</si>
  <si>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</si>
  <si>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</si>
  <si>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</si>
  <si>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</si>
  <si>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</si>
  <si>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</si>
  <si>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</si>
  <si>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</si>
  <si>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</si>
  <si>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</si>
  <si>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</si>
  <si>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</si>
  <si>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</si>
  <si>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</si>
  <si>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</si>
  <si>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</si>
  <si>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</si>
  <si>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</si>
  <si>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</si>
  <si>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</si>
  <si>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</si>
  <si>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</si>
  <si>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</si>
  <si>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</si>
  <si>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</si>
  <si>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</si>
  <si>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</si>
  <si>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</si>
  <si>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</si>
  <si>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</si>
  <si>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</si>
  <si>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</si>
  <si>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</si>
  <si>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</si>
  <si>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</si>
  <si>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</si>
  <si>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</si>
  <si>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</si>
  <si>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</si>
  <si>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</si>
  <si>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</si>
  <si>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</si>
  <si>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</si>
  <si>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</si>
  <si>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</si>
  <si>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</si>
  <si>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</si>
  <si>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</si>
  <si>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</si>
  <si>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</si>
  <si>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</si>
  <si>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</si>
  <si>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</si>
  <si>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</si>
  <si>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</si>
  <si>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</si>
  <si>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</si>
  <si>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</si>
  <si>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</si>
  <si>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</si>
  <si>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</si>
  <si>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</si>
  <si>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</si>
  <si>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</si>
  <si>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</si>
  <si>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</si>
  <si>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</si>
  <si>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</si>
  <si>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</si>
  <si>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</si>
  <si>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</si>
  <si>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</si>
  <si>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</si>
  <si>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</si>
  <si>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</si>
  <si>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</si>
  <si>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</si>
  <si>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</si>
  <si>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</si>
  <si>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</si>
  <si>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</si>
  <si>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</si>
  <si>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</si>
  <si>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</si>
  <si>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</si>
  <si>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</si>
  <si>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</si>
  <si>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</si>
  <si>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</si>
  <si>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</si>
  <si>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</si>
  <si>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</si>
  <si>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</si>
  <si>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</si>
  <si>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</si>
  <si>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</si>
  <si>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</si>
  <si>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</si>
  <si>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</si>
  <si>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</si>
  <si>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</si>
  <si>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</si>
  <si>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</si>
  <si>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</si>
  <si>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</si>
  <si>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</si>
  <si>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</si>
  <si>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</si>
  <si>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</si>
  <si>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</si>
  <si>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</si>
  <si>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</si>
  <si>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</si>
  <si>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</si>
  <si>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</si>
  <si>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</si>
  <si>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</si>
  <si>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</si>
  <si>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</si>
  <si>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</si>
  <si>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</si>
  <si>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</si>
  <si>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</si>
  <si>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</si>
  <si>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</si>
  <si>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</si>
  <si>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</si>
  <si>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</si>
  <si>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</si>
  <si>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</si>
  <si>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</si>
  <si>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</si>
  <si>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</si>
  <si>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</si>
  <si>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</si>
  <si>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</si>
  <si>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</si>
  <si>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</si>
  <si>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</si>
  <si>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</si>
  <si>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</si>
  <si>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</si>
  <si>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</si>
  <si>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</si>
  <si>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</si>
  <si>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</si>
  <si>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</si>
  <si>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</si>
  <si>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</si>
  <si>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</si>
  <si>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</si>
  <si>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</si>
  <si>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</si>
  <si>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</si>
  <si>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</si>
  <si>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</si>
  <si>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</si>
  <si>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</si>
  <si>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</si>
  <si>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</si>
  <si>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</si>
  <si>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</si>
  <si>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</si>
  <si>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</si>
  <si>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</si>
  <si>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</si>
  <si>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</si>
  <si>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</si>
  <si>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</si>
  <si>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</si>
  <si>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</si>
  <si>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</si>
  <si>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</si>
  <si>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</si>
  <si>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</si>
  <si>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</si>
  <si>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</si>
  <si>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</si>
  <si>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</si>
  <si>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</si>
  <si>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</si>
  <si>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</si>
  <si>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</si>
  <si>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</si>
  <si>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</si>
  <si>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</si>
  <si>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</si>
  <si>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</si>
  <si>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</si>
  <si>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</si>
  <si>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</si>
  <si>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</si>
  <si>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</si>
  <si>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</si>
  <si>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</si>
  <si>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</si>
  <si>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</si>
  <si>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</si>
  <si>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</si>
  <si>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</si>
  <si>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</si>
  <si>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</si>
  <si>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</si>
  <si>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</si>
  <si>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</si>
  <si>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</si>
  <si>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</si>
  <si>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</si>
  <si>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</si>
  <si>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</si>
  <si>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</si>
  <si>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</si>
  <si>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</si>
  <si>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</si>
  <si>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</si>
  <si>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</si>
  <si>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</si>
  <si>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</si>
  <si>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</si>
  <si>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</si>
  <si>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</si>
  <si>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</si>
  <si>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</si>
  <si>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</si>
  <si>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</si>
  <si>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</si>
  <si>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</si>
  <si>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</si>
  <si>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</si>
  <si>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</si>
  <si>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</si>
  <si>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</si>
  <si>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</si>
  <si>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</si>
  <si>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</si>
  <si>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</si>
  <si>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</si>
  <si>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</si>
  <si>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</si>
  <si>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</si>
  <si>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</si>
  <si>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</si>
  <si>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</si>
  <si>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</si>
  <si>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</si>
  <si>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</si>
  <si>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</si>
  <si>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</si>
  <si>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</si>
  <si>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</si>
  <si>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</si>
  <si>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</si>
  <si>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</si>
  <si>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</si>
  <si>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</si>
  <si>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</si>
  <si>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</si>
  <si>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</si>
  <si>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</si>
  <si>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</si>
  <si>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</si>
  <si>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</si>
  <si>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</si>
  <si>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</si>
  <si>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</si>
  <si>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</si>
  <si>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</si>
  <si>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</si>
  <si>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</si>
  <si>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</si>
  <si>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</si>
  <si>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</si>
  <si>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</si>
  <si>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</si>
  <si>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</si>
  <si>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</si>
  <si>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</si>
  <si>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</si>
  <si>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</si>
  <si>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</si>
  <si>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</si>
  <si>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</si>
  <si>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</si>
  <si>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</si>
  <si>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</si>
  <si>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</si>
  <si>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</si>
  <si>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</si>
  <si>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</si>
  <si>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</si>
  <si>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</si>
  <si>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</si>
  <si>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</si>
  <si>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</si>
  <si>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</si>
  <si>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</si>
  <si>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</si>
  <si>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</si>
  <si>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</si>
  <si>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</si>
  <si>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</si>
  <si>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</si>
  <si>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</si>
  <si>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</si>
  <si>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</si>
  <si>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</si>
  <si>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</si>
  <si>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</si>
  <si>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</si>
  <si>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</si>
  <si>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</si>
  <si>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</si>
  <si>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</si>
  <si>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</si>
  <si>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</si>
  <si>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</si>
  <si>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</si>
  <si>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</si>
  <si>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</si>
  <si>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</si>
  <si>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</si>
  <si>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</si>
  <si>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</si>
  <si>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</si>
  <si>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</si>
  <si>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</si>
  <si>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</si>
  <si>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</si>
  <si>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</si>
  <si>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</si>
  <si>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</si>
  <si>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</si>
  <si>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</si>
  <si>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</si>
  <si>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</si>
  <si>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</si>
  <si>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</si>
  <si>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</si>
  <si>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</si>
  <si>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</si>
  <si>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</si>
  <si>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</si>
  <si>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</si>
  <si>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</si>
  <si>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</si>
  <si>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</si>
  <si>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</si>
  <si>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</si>
  <si>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</si>
  <si>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</si>
  <si>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</si>
  <si>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</si>
  <si>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</si>
  <si>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</si>
  <si>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</si>
  <si>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</si>
  <si>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</si>
  <si>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</si>
  <si>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</si>
  <si>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</si>
  <si>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</si>
  <si>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</si>
  <si>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</si>
  <si>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</si>
  <si>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</si>
  <si>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</si>
  <si>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</si>
  <si>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</si>
  <si>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</si>
  <si>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</si>
  <si>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</si>
  <si>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</si>
  <si>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</si>
  <si>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</si>
  <si>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</si>
  <si>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</si>
  <si>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</si>
  <si>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</si>
  <si>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</si>
  <si>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</si>
  <si>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</si>
  <si>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</si>
  <si>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</si>
  <si>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</si>
  <si>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</si>
  <si>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</si>
  <si>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</si>
  <si>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</si>
  <si>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</si>
  <si>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</si>
  <si>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</si>
  <si>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</si>
  <si>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</si>
  <si>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</si>
  <si>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</si>
  <si>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</si>
  <si>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</si>
  <si>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</si>
  <si>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</si>
  <si>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</si>
  <si>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</si>
  <si>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</si>
  <si>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</si>
  <si>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</si>
  <si>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</si>
  <si>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</si>
  <si>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</si>
  <si>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</si>
  <si>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</si>
  <si>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</si>
  <si>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</si>
  <si>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</si>
  <si>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</si>
  <si>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</si>
  <si>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</si>
  <si>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</si>
  <si>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</si>
  <si>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</si>
  <si>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</si>
  <si>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</si>
  <si>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</si>
  <si>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</si>
  <si>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</si>
  <si>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</si>
  <si>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</si>
  <si>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</si>
  <si>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</si>
  <si>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</si>
  <si>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</si>
  <si>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</si>
  <si>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</si>
  <si>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</si>
  <si>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</si>
  <si>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</si>
  <si>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</si>
  <si>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</si>
  <si>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</si>
  <si>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</si>
  <si>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</si>
  <si>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</si>
  <si>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</si>
  <si>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</si>
  <si>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</si>
  <si>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</si>
  <si>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</si>
  <si>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</si>
  <si>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</si>
  <si>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</si>
  <si>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</si>
  <si>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</si>
  <si>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</si>
  <si>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</si>
  <si>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</si>
  <si>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</si>
  <si>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</si>
  <si>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</si>
  <si>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</si>
  <si>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</si>
  <si>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</si>
  <si>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</si>
  <si>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</si>
  <si>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</si>
  <si>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</si>
  <si>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</si>
  <si>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</si>
  <si>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</si>
  <si>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</si>
  <si>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</si>
  <si>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</si>
  <si>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</si>
  <si>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</si>
  <si>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</si>
  <si>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</si>
  <si>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</si>
  <si>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</si>
  <si>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</si>
  <si>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</si>
  <si>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</si>
  <si>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</si>
  <si>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</si>
  <si>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</si>
  <si>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</si>
  <si>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</si>
  <si>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</si>
  <si>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</si>
  <si>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</si>
  <si>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</si>
  <si>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</si>
  <si>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</si>
  <si>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</si>
  <si>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</si>
  <si>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</si>
  <si>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</si>
  <si>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</si>
  <si>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</si>
  <si>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</si>
  <si>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</si>
  <si>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</si>
  <si>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</si>
  <si>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</si>
  <si>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</si>
  <si>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</si>
  <si>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</si>
  <si>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</si>
  <si>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</si>
  <si>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</si>
  <si>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</si>
  <si>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</si>
  <si>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</si>
  <si>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</si>
  <si>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</si>
  <si>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</si>
  <si>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</si>
  <si>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</si>
  <si>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</si>
  <si>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</si>
  <si>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</si>
  <si>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</si>
  <si>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</si>
  <si>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</si>
  <si>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</si>
  <si>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</si>
  <si>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</si>
  <si>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</si>
  <si>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</si>
  <si>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</si>
  <si>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</si>
  <si>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</si>
  <si>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</si>
  <si>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</si>
  <si>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</si>
  <si>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</si>
  <si>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</si>
  <si>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</si>
  <si>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</si>
  <si>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</si>
  <si>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</si>
  <si>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</si>
  <si>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</si>
  <si>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</si>
  <si>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</si>
  <si>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</si>
  <si>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</si>
  <si>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</si>
  <si>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</si>
  <si>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</si>
  <si>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</si>
  <si>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</si>
  <si>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</si>
  <si>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</si>
  <si>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</si>
  <si>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</si>
  <si>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</si>
  <si>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</si>
  <si>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</si>
  <si>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</si>
  <si>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</si>
  <si>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</si>
  <si>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</si>
  <si>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</si>
  <si>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</si>
  <si>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</si>
  <si>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</si>
  <si>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</si>
  <si>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</si>
  <si>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</si>
  <si>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</si>
  <si>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</si>
  <si>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</si>
  <si>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</si>
  <si>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</si>
  <si>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</si>
  <si>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</si>
  <si>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</si>
  <si>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</si>
  <si>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</si>
  <si>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</si>
  <si>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</si>
  <si>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</si>
  <si>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</si>
  <si>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</si>
  <si>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</si>
  <si>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</si>
  <si>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</si>
  <si>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</si>
  <si>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</si>
  <si>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</si>
  <si>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</si>
  <si>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</si>
  <si>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</si>
  <si>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</si>
  <si>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</si>
  <si>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</si>
  <si>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</si>
  <si>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</si>
  <si>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</si>
  <si>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</si>
  <si>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</si>
  <si>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</si>
  <si>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</si>
  <si>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</si>
  <si>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</si>
  <si>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</si>
  <si>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</si>
  <si>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</si>
  <si>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</si>
  <si>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</si>
  <si>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</si>
  <si>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</si>
  <si>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</si>
  <si>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</si>
  <si>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</si>
  <si>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</si>
  <si>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</si>
  <si>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</si>
  <si>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</si>
  <si>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</si>
  <si>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</si>
  <si>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</si>
  <si>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</si>
  <si>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</si>
  <si>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</si>
  <si>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</si>
  <si>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</si>
  <si>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</si>
  <si>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</si>
  <si>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</si>
  <si>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</si>
  <si>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</si>
  <si>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</si>
  <si>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</si>
  <si>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</si>
  <si>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</si>
  <si>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</si>
  <si>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</si>
  <si>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</si>
  <si>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</si>
  <si>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</si>
  <si>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</si>
  <si>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</si>
  <si>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</si>
  <si>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</si>
  <si>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</si>
  <si>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</si>
  <si>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</si>
  <si>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</si>
  <si>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</si>
  <si>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</si>
  <si>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</si>
  <si>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</si>
  <si>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</si>
  <si>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</si>
  <si>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</si>
  <si>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</si>
  <si>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</si>
  <si>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</si>
  <si>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</si>
  <si>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</si>
  <si>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</si>
  <si>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</si>
  <si>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</si>
  <si>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</si>
  <si>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</si>
  <si>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</si>
  <si>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</si>
  <si>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</si>
  <si>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</si>
  <si>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</si>
  <si>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</si>
  <si>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</si>
  <si>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</si>
  <si>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</si>
  <si>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</si>
  <si>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</si>
  <si>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</si>
  <si>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</si>
  <si>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</si>
  <si>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</si>
  <si>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</si>
  <si>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</si>
  <si>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</si>
  <si>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</si>
  <si>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</si>
  <si>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</si>
  <si>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</si>
  <si>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</si>
  <si>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</si>
  <si>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</si>
  <si>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</si>
  <si>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</si>
  <si>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</si>
  <si>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</si>
  <si>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</si>
  <si>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</si>
  <si>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</si>
  <si>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</si>
  <si>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</si>
  <si>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</si>
  <si>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</si>
  <si>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</si>
  <si>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</si>
  <si>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</si>
  <si>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</si>
  <si>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</si>
  <si>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</si>
  <si>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</si>
  <si>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</si>
  <si>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</si>
  <si>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</si>
  <si>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</si>
  <si>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</si>
  <si>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</si>
  <si>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</si>
  <si>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</si>
  <si>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</si>
  <si>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</si>
  <si>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</si>
  <si>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</si>
  <si>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</si>
  <si>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</si>
  <si>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</si>
  <si>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</si>
  <si>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</si>
  <si>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</si>
  <si>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</si>
  <si>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</si>
  <si>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</si>
  <si>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</si>
  <si>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</si>
  <si>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</si>
  <si>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</si>
  <si>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</si>
  <si>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</si>
  <si>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</si>
  <si>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</si>
  <si>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</si>
  <si>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</si>
  <si>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</si>
  <si>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</si>
  <si>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</si>
  <si>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</si>
  <si>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</si>
  <si>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</si>
  <si>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</si>
  <si>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</si>
  <si>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</si>
  <si>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</si>
  <si>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</si>
  <si>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</si>
  <si>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</si>
  <si>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</si>
  <si>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</si>
  <si>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</si>
  <si>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</si>
  <si>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</si>
  <si>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</si>
  <si>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</si>
  <si>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</si>
  <si>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</si>
  <si>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</si>
  <si>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</si>
  <si>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</si>
  <si>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</si>
  <si>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</si>
  <si>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</si>
  <si>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</si>
  <si>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</si>
  <si>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</si>
  <si>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</si>
  <si>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</si>
  <si>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</si>
  <si>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</si>
  <si>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</si>
  <si>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</si>
  <si>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</si>
  <si>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</si>
  <si>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</si>
  <si>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</si>
  <si>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</si>
  <si>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</si>
  <si>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</si>
  <si>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</si>
  <si>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</si>
  <si>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</si>
  <si>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</si>
  <si>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</si>
  <si>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</si>
  <si>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</si>
  <si>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</si>
  <si>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</si>
  <si>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</si>
  <si>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</si>
  <si>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</si>
  <si>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</si>
  <si>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</si>
  <si>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</si>
  <si>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</si>
  <si>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</si>
  <si>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</si>
  <si>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</si>
  <si>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</si>
  <si>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</si>
  <si>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</si>
  <si>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</si>
  <si>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</si>
  <si>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</si>
  <si>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</si>
  <si>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</si>
  <si>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</si>
  <si>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</si>
  <si>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</si>
  <si>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</si>
  <si>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</si>
  <si>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</si>
  <si>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</si>
  <si>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</si>
  <si>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</si>
  <si>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</si>
  <si>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</si>
  <si>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</si>
  <si>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</si>
  <si>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</si>
  <si>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</si>
  <si>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</si>
  <si>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</si>
  <si>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</si>
  <si>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</si>
  <si>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</si>
  <si>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</si>
  <si>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</si>
  <si>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</si>
  <si>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</si>
  <si>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</si>
  <si>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</si>
  <si>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</si>
  <si>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</si>
  <si>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</si>
  <si>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</si>
  <si>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</si>
  <si>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</si>
  <si>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</si>
  <si>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</si>
  <si>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</si>
  <si>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</si>
  <si>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</si>
  <si>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</si>
  <si>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</si>
  <si>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</si>
  <si>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</si>
  <si>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</si>
  <si>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</si>
  <si>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</si>
  <si>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</si>
  <si>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</si>
  <si>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</si>
  <si>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</si>
  <si>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</si>
  <si>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</si>
  <si>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</si>
  <si>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</si>
  <si>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</si>
  <si>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</si>
  <si>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</si>
  <si>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</si>
  <si>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</si>
  <si>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</si>
  <si>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</si>
  <si>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</si>
  <si>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</si>
  <si>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</si>
  <si>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</si>
  <si>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</si>
  <si>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</si>
  <si>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</si>
  <si>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</si>
  <si>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</si>
  <si>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</si>
  <si>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</si>
  <si>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</si>
  <si>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</si>
  <si>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</si>
  <si>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</si>
  <si>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</si>
  <si>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</si>
  <si>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</si>
  <si>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</si>
  <si>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</si>
  <si>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</si>
  <si>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</si>
  <si>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</si>
  <si>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</si>
  <si>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</si>
  <si>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</si>
  <si>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</si>
  <si>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</si>
  <si>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</si>
  <si>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</si>
  <si>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</si>
  <si>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</si>
  <si>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</si>
  <si>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</si>
  <si>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</si>
  <si>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</si>
  <si>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</si>
  <si>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</si>
  <si>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</si>
  <si>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</si>
  <si>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</si>
  <si>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</si>
  <si>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</si>
  <si>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</si>
  <si>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</si>
  <si>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</si>
  <si>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</si>
  <si>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</si>
  <si>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</si>
  <si>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</si>
  <si>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</si>
  <si>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</si>
  <si>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</si>
  <si>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</si>
  <si>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</si>
  <si>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</si>
  <si>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</si>
  <si>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</si>
  <si>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</si>
  <si>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</si>
  <si>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</si>
  <si>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</si>
  <si>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</si>
  <si>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</si>
  <si>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</si>
  <si>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</si>
  <si>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</si>
  <si>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</si>
  <si>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</si>
  <si>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</si>
  <si>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</si>
  <si>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</si>
  <si>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</si>
  <si>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</si>
  <si>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</si>
  <si>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</si>
  <si>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</si>
  <si>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</si>
  <si>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</si>
  <si>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</si>
  <si>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</si>
  <si>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</si>
  <si>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</si>
  <si>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</si>
  <si>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</si>
  <si>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</si>
  <si>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</si>
  <si>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</si>
  <si>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</si>
  <si>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</si>
  <si>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</si>
  <si>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</si>
  <si>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</si>
  <si>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</si>
  <si>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</si>
  <si>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</si>
  <si>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</si>
  <si>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</si>
  <si>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</si>
  <si>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</si>
  <si>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</si>
  <si>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</si>
  <si>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</si>
  <si>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</si>
  <si>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</si>
  <si>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</si>
  <si>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</si>
  <si>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</si>
  <si>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</si>
  <si>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</si>
  <si>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</si>
  <si>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</si>
  <si>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</si>
  <si>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</si>
  <si>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</si>
  <si>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</si>
  <si>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</si>
  <si>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</si>
  <si>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</si>
  <si>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</si>
  <si>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</si>
  <si>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</si>
  <si>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</si>
  <si>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</si>
  <si>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</si>
  <si>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</si>
  <si>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</si>
  <si>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</si>
  <si>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</si>
  <si>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</si>
  <si>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</si>
  <si>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</si>
  <si>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</si>
  <si>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</si>
  <si>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</si>
  <si>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</si>
  <si>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</si>
  <si>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</si>
  <si>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</si>
  <si>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</si>
  <si>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</si>
  <si>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</si>
  <si>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</si>
  <si>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</si>
  <si>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</si>
  <si>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</si>
  <si>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</si>
  <si>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</si>
  <si>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</si>
  <si>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</si>
  <si>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</si>
  <si>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</si>
  <si>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</si>
  <si>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</si>
  <si>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</si>
  <si>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</si>
  <si>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</si>
  <si>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</si>
  <si>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</si>
  <si>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</si>
  <si>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</si>
  <si>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</si>
  <si>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</si>
  <si>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</si>
  <si>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</si>
  <si>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</si>
  <si>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</si>
  <si>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</si>
  <si>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</si>
  <si>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</si>
  <si>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</si>
  <si>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</si>
  <si>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</si>
  <si>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</si>
  <si>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</si>
  <si>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</si>
  <si>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</si>
  <si>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</si>
  <si>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</si>
  <si>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</si>
  <si>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</si>
  <si>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</si>
  <si>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</si>
  <si>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</si>
  <si>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</si>
  <si>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</si>
  <si>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</si>
  <si>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</si>
  <si>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</si>
  <si>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</si>
  <si>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</si>
  <si>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</si>
  <si>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</si>
  <si>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</si>
  <si>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</si>
  <si>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</si>
  <si>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</si>
  <si>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</si>
  <si>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</si>
  <si>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</si>
  <si>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</si>
  <si>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</si>
  <si>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</si>
  <si>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</si>
  <si>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</si>
  <si>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</si>
  <si>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</si>
  <si>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</si>
  <si>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</si>
  <si>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</si>
  <si>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</si>
  <si>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</si>
  <si>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</si>
  <si>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</si>
  <si>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</si>
  <si>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</si>
  <si>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</si>
  <si>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</si>
  <si>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</si>
  <si>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</si>
  <si>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</si>
  <si>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</si>
  <si>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</si>
  <si>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</si>
  <si>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</si>
  <si>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</si>
  <si>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</si>
  <si>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</si>
  <si>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</si>
  <si>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</si>
  <si>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</si>
  <si>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</si>
  <si>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</si>
  <si>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</si>
  <si>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</si>
  <si>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</si>
  <si>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</si>
  <si>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</si>
  <si>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</si>
  <si>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</si>
  <si>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</si>
  <si>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</si>
  <si>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</si>
  <si>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</si>
  <si>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</si>
  <si>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</si>
  <si>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</si>
  <si>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</si>
  <si>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</si>
  <si>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</si>
  <si>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</si>
  <si>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</si>
  <si>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</si>
  <si>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</si>
  <si>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</si>
  <si>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</si>
  <si>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</si>
  <si>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</si>
  <si>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</si>
  <si>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</si>
  <si>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</si>
  <si>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</si>
  <si>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</si>
  <si>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</si>
  <si>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</si>
  <si>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</si>
  <si>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</si>
  <si>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</si>
  <si>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</si>
  <si>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</si>
  <si>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</si>
  <si>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</si>
  <si>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</si>
  <si>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</si>
  <si>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</si>
  <si>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</si>
  <si>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</si>
  <si>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</si>
  <si>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</si>
  <si>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</si>
  <si>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</si>
  <si>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</si>
  <si>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</si>
  <si>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</si>
  <si>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</si>
  <si>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</si>
  <si>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</si>
  <si>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</si>
  <si>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</si>
  <si>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</si>
  <si>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</si>
  <si>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</si>
  <si>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</si>
  <si>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</si>
  <si>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</si>
  <si>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</si>
  <si>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</si>
  <si>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</si>
  <si>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</si>
  <si>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</si>
  <si>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</si>
  <si>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</si>
  <si>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</si>
  <si>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</si>
  <si>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</si>
  <si>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</si>
  <si>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</si>
  <si>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</si>
  <si>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</si>
  <si>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</si>
  <si>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</si>
  <si>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</si>
  <si>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</si>
  <si>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</si>
  <si>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</si>
  <si>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</si>
  <si>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</si>
  <si>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</si>
  <si>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</si>
  <si>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</si>
  <si>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</si>
  <si>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</si>
  <si>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</si>
  <si>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</si>
  <si>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</si>
  <si>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</si>
  <si>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</si>
  <si>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</si>
  <si>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</si>
  <si>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</si>
  <si>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</si>
  <si>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</si>
  <si>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</si>
  <si>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</si>
  <si>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</si>
  <si>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</si>
  <si>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</si>
  <si>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</si>
  <si>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</si>
  <si>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</si>
  <si>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</si>
  <si>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</si>
  <si>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</si>
  <si>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</si>
  <si>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</si>
  <si>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</si>
  <si>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</si>
  <si>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</si>
  <si>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</si>
  <si>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</si>
  <si>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</si>
  <si>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</si>
  <si>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</si>
  <si>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</si>
  <si>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</si>
  <si>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</si>
  <si>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</si>
  <si>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</si>
  <si>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</si>
  <si>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</si>
  <si>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</si>
  <si>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</si>
  <si>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</si>
  <si>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</si>
  <si>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</si>
  <si>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</si>
  <si>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</si>
  <si>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</si>
  <si>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</si>
  <si>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</si>
  <si>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</si>
  <si>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</si>
  <si>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</si>
  <si>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</si>
  <si>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</si>
  <si>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</si>
  <si>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</si>
  <si>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</si>
  <si>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</si>
  <si>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</si>
  <si>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</si>
  <si>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</si>
  <si>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</si>
  <si>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</si>
  <si>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</si>
  <si>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</si>
  <si>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</si>
  <si>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</si>
  <si>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</si>
  <si>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</si>
  <si>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</si>
  <si>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</si>
  <si>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</si>
  <si>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</si>
  <si>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</si>
  <si>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</si>
  <si>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</si>
  <si>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</si>
  <si>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</si>
  <si>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</si>
  <si>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</si>
  <si>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</si>
  <si>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</si>
  <si>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</si>
  <si>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</si>
  <si>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</si>
  <si>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</si>
  <si>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</si>
  <si>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</si>
  <si>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</si>
  <si>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</si>
  <si>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</si>
  <si>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</si>
  <si>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</si>
  <si>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</si>
  <si>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</si>
  <si>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</si>
  <si>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</si>
  <si>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</si>
  <si>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</si>
  <si>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</si>
  <si>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</si>
  <si>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</si>
  <si>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</si>
  <si>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</si>
  <si>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</si>
  <si>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</si>
  <si>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</si>
  <si>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</si>
  <si>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</si>
  <si>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</si>
  <si>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</si>
  <si>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</si>
  <si>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</si>
  <si>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</si>
  <si>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</si>
  <si>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</si>
  <si>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</si>
  <si>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</si>
  <si>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</si>
  <si>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</si>
  <si>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</si>
  <si>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</si>
  <si>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</si>
  <si>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</si>
  <si>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</si>
  <si>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</si>
  <si>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</si>
  <si>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</si>
  <si>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</si>
  <si>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</si>
  <si>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</si>
  <si>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</si>
  <si>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</si>
  <si>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</si>
  <si>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</si>
  <si>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</si>
  <si>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</si>
  <si>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</si>
  <si>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</si>
  <si>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</si>
  <si>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</si>
  <si>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</si>
  <si>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</si>
  <si>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</si>
  <si>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</si>
  <si>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</si>
  <si>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</si>
  <si>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</si>
  <si>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</si>
  <si>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</si>
  <si>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</si>
  <si>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</si>
  <si>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</si>
  <si>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</si>
  <si>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</si>
  <si>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</si>
  <si>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</si>
  <si>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</si>
  <si>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</si>
  <si>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</si>
  <si>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</si>
  <si>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</si>
  <si>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</si>
  <si>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</si>
  <si>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</si>
  <si>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</si>
  <si>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</si>
  <si>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</si>
  <si>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</si>
  <si>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</si>
  <si>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</si>
  <si>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</si>
  <si>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</si>
  <si>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</si>
  <si>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</si>
  <si>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</si>
  <si>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</si>
  <si>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</si>
  <si>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</si>
  <si>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</si>
  <si>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</si>
  <si>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</si>
  <si>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</si>
  <si>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</si>
  <si>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</si>
  <si>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</si>
  <si>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</si>
  <si>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</si>
  <si>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</si>
  <si>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</si>
  <si>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</si>
  <si>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</si>
  <si>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</si>
  <si>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</si>
  <si>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</si>
  <si>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</si>
  <si>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</si>
  <si>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</si>
  <si>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</si>
  <si>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</si>
  <si>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</si>
  <si>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</si>
  <si>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</si>
  <si>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</si>
  <si>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</si>
  <si>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</si>
  <si>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</si>
  <si>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</si>
  <si>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</si>
  <si>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</si>
  <si>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</si>
  <si>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</si>
  <si>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</si>
  <si>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</si>
  <si>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</si>
  <si>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</si>
  <si>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</si>
  <si>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</si>
  <si>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</si>
  <si>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</si>
  <si>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</si>
  <si>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</si>
  <si>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</si>
  <si>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</si>
  <si>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</si>
  <si>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</si>
  <si>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</si>
  <si>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</si>
  <si>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</si>
  <si>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</si>
  <si>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</si>
  <si>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</si>
  <si>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</si>
  <si>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</si>
  <si>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</si>
  <si>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</si>
  <si>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</si>
  <si>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</si>
  <si>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</si>
  <si>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</si>
  <si>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</si>
  <si>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</si>
  <si>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</si>
  <si>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</si>
  <si>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</si>
  <si>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</si>
  <si>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</si>
  <si>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</si>
  <si>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</si>
  <si>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</si>
  <si>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</si>
  <si>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</si>
  <si>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</si>
  <si>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</si>
  <si>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</si>
  <si>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</si>
  <si>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</si>
  <si>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</si>
  <si>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</si>
  <si>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</si>
  <si>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</si>
  <si>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</si>
  <si>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</si>
  <si>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</si>
  <si>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</si>
  <si>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</si>
  <si>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</si>
  <si>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</si>
  <si>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</si>
  <si>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</si>
  <si>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</si>
  <si>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</si>
  <si>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</si>
  <si>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</si>
  <si>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</si>
  <si>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</si>
  <si>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</si>
  <si>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</si>
  <si>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</si>
  <si>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</si>
  <si>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</si>
  <si>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</si>
  <si>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</si>
  <si>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</si>
  <si>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</si>
  <si>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</si>
  <si>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</si>
  <si>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</si>
  <si>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</si>
  <si>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</si>
  <si>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</si>
  <si>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</si>
  <si>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</si>
  <si>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</si>
  <si>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</si>
  <si>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</si>
  <si>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</si>
  <si>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</si>
  <si>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</si>
  <si>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</si>
  <si>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</si>
  <si>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</si>
  <si>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</si>
  <si>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</si>
  <si>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</si>
  <si>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</si>
  <si>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</si>
  <si>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</si>
  <si>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</si>
  <si>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</si>
  <si>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</si>
  <si>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</si>
  <si>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</si>
  <si>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</si>
  <si>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</si>
  <si>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</si>
  <si>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</si>
  <si>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</si>
  <si>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</si>
  <si>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</si>
  <si>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</si>
  <si>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</si>
  <si>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</si>
  <si>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</si>
  <si>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</si>
  <si>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</si>
  <si>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</si>
  <si>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</si>
  <si>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</si>
  <si>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</si>
  <si>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</si>
  <si>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</si>
  <si>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</si>
  <si>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</si>
  <si>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</si>
  <si>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</si>
  <si>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</si>
  <si>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</si>
  <si>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</si>
  <si>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</si>
  <si>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</si>
  <si>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</si>
  <si>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</si>
  <si>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</si>
  <si>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</si>
  <si>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</si>
  <si>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</si>
  <si>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</si>
  <si>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</si>
  <si>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</si>
  <si>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</si>
  <si>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</si>
  <si>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</si>
  <si>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</si>
  <si>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</si>
  <si>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</si>
  <si>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</si>
  <si>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</si>
  <si>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</si>
  <si>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</si>
  <si>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</si>
  <si>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</si>
  <si>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</si>
  <si>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</si>
  <si>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</si>
  <si>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</si>
  <si>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</si>
  <si>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</si>
  <si>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</si>
  <si>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</si>
  <si>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</si>
  <si>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</si>
  <si>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</si>
  <si>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</si>
  <si>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</si>
  <si>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</si>
  <si>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</si>
  <si>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</si>
  <si>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</si>
  <si>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</si>
  <si>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</si>
  <si>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</si>
  <si>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</si>
  <si>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</si>
  <si>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</si>
  <si>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</si>
  <si>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</si>
  <si>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</si>
  <si>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</si>
  <si>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</si>
  <si>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</si>
  <si>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</si>
  <si>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</si>
  <si>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</si>
  <si>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</si>
  <si>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</si>
  <si>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</si>
  <si>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</si>
  <si>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</si>
  <si>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</si>
  <si>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</si>
  <si>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</si>
  <si>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</si>
  <si>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</si>
  <si>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</si>
  <si>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</si>
  <si>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</si>
  <si>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</si>
  <si>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</si>
  <si>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</si>
  <si>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</si>
  <si>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</si>
  <si>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</si>
  <si>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</si>
  <si>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</si>
  <si>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</si>
  <si>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</si>
  <si>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</si>
  <si>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</si>
  <si>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</si>
  <si>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</si>
  <si>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</si>
  <si>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</si>
  <si>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</si>
  <si>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</si>
  <si>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</si>
  <si>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</si>
  <si>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</si>
  <si>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</si>
  <si>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</si>
  <si>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</si>
  <si>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</si>
  <si>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</si>
  <si>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</si>
  <si>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</si>
  <si>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</si>
  <si>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</si>
  <si>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</si>
  <si>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</si>
  <si>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</si>
  <si>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</si>
  <si>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</si>
  <si>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</si>
  <si>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</si>
  <si>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</si>
  <si>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</si>
  <si>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</si>
  <si>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</si>
  <si>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</si>
  <si>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</si>
  <si>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</si>
  <si>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</si>
  <si>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</si>
  <si>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</si>
  <si>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</si>
  <si>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</si>
  <si>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</si>
  <si>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</si>
  <si>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</si>
  <si>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</si>
  <si>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</si>
  <si>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</si>
  <si>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</si>
  <si>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</si>
  <si>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</si>
  <si>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</si>
  <si>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</si>
  <si>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</si>
  <si>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</si>
  <si>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</si>
  <si>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</si>
  <si>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</si>
  <si>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</si>
  <si>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</si>
  <si>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</si>
  <si>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</si>
  <si>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</si>
  <si>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</si>
  <si>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</si>
  <si>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</si>
  <si>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</si>
  <si>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</si>
  <si>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</si>
  <si>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</si>
  <si>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</si>
  <si>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</si>
  <si>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</si>
  <si>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</si>
  <si>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</si>
  <si>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</si>
  <si>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</si>
  <si>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</si>
  <si>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</si>
  <si>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</si>
  <si>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</si>
  <si>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</si>
  <si>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</si>
  <si>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</si>
  <si>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</si>
  <si>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</si>
  <si>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</si>
  <si>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</si>
  <si>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</si>
  <si>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</si>
  <si>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</si>
  <si>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</si>
  <si>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</si>
  <si>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</si>
  <si>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</si>
  <si>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</si>
  <si>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</si>
  <si>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</si>
  <si>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</si>
  <si>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</si>
  <si>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</si>
  <si>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</si>
  <si>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</si>
  <si>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</si>
  <si>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</si>
  <si>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</si>
  <si>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</si>
  <si>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</si>
  <si>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</si>
  <si>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</si>
  <si>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</si>
  <si>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</si>
  <si>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</si>
  <si>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</si>
  <si>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</si>
  <si>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</si>
  <si>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</si>
  <si>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</si>
  <si>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</si>
  <si>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</si>
  <si>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</si>
  <si>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</si>
  <si>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</si>
  <si>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</si>
  <si>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</si>
  <si>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</si>
  <si>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</si>
  <si>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</si>
  <si>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</si>
  <si>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</si>
  <si>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</si>
  <si>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</si>
  <si>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</si>
  <si>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</si>
  <si>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</si>
  <si>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</si>
  <si>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</si>
  <si>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</si>
  <si>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</si>
  <si>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</si>
  <si>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</si>
  <si>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</si>
  <si>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</si>
  <si>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</si>
  <si>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</si>
  <si>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</si>
  <si>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</si>
  <si>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</si>
  <si>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</si>
  <si>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</si>
  <si>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</si>
  <si>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</si>
  <si>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</si>
  <si>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</si>
  <si>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</si>
  <si>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</si>
  <si>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</si>
  <si>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</si>
  <si>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</si>
  <si>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</si>
  <si>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</si>
  <si>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</si>
  <si>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</si>
  <si>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</si>
  <si>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</si>
  <si>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</si>
  <si>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</si>
  <si>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</si>
  <si>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</si>
  <si>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</si>
  <si>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</si>
  <si>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</si>
  <si>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</si>
  <si>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</si>
  <si>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</si>
  <si>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</si>
  <si>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</si>
  <si>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</si>
  <si>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</si>
  <si>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</si>
  <si>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</si>
  <si>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</si>
  <si>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</si>
  <si>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</si>
  <si>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</si>
  <si>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</si>
  <si>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</si>
  <si>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</si>
  <si>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</si>
  <si>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</si>
  <si>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</si>
  <si>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</si>
  <si>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</si>
  <si>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</si>
  <si>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</si>
  <si>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</si>
  <si>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</si>
  <si>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</si>
  <si>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</si>
  <si>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</si>
  <si>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</si>
  <si>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</si>
  <si>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</si>
  <si>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</si>
  <si>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</si>
  <si>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</si>
  <si>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</si>
  <si>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</si>
  <si>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</si>
  <si>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</si>
  <si>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</si>
  <si>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</si>
  <si>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</si>
  <si>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</si>
  <si>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</si>
  <si>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</si>
  <si>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</si>
  <si>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</si>
  <si>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</si>
  <si>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</si>
  <si>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</si>
  <si>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</si>
  <si>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</si>
  <si>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</si>
  <si>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</si>
  <si>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</si>
  <si>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</si>
  <si>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</si>
  <si>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</si>
  <si>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</si>
  <si>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</si>
  <si>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</si>
  <si>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</si>
  <si>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</si>
  <si>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</si>
  <si>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</si>
  <si>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</si>
  <si>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</si>
  <si>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</si>
  <si>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</si>
  <si>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</si>
  <si>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</si>
  <si>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</si>
  <si>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</si>
  <si>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</si>
  <si>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</si>
  <si>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</si>
  <si>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</si>
  <si>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</si>
  <si>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</si>
  <si>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</si>
  <si>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</si>
  <si>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</si>
  <si>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</si>
  <si>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</si>
  <si>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</si>
  <si>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</si>
  <si>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</si>
  <si>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</si>
  <si>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</si>
  <si>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</si>
  <si>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</si>
  <si>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</si>
  <si>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</si>
  <si>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</si>
  <si>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</si>
  <si>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</si>
  <si>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</si>
  <si>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</si>
  <si>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</si>
  <si>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</si>
  <si>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</si>
  <si>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</si>
  <si>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</si>
  <si>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</si>
  <si>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</si>
  <si>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</si>
  <si>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</si>
  <si>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</si>
  <si>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</si>
  <si>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</si>
  <si>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</si>
  <si>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</si>
  <si>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</si>
  <si>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</si>
  <si>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</si>
  <si>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</si>
  <si>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</si>
  <si>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</si>
  <si>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</si>
  <si>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</si>
  <si>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</si>
  <si>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</si>
  <si>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</si>
  <si>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</si>
  <si>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</si>
  <si>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</si>
  <si>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</si>
  <si>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</si>
  <si>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</si>
  <si>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</si>
  <si>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</si>
  <si>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</si>
  <si>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</si>
  <si>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</si>
  <si>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</si>
  <si>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</si>
  <si>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</si>
  <si>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</si>
  <si>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</si>
  <si>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</si>
  <si>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</si>
  <si>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</si>
  <si>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</si>
  <si>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</si>
  <si>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</si>
  <si>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</si>
  <si>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</si>
  <si>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</si>
  <si>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</si>
  <si>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</si>
  <si>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</si>
  <si>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</si>
  <si>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</si>
  <si>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</si>
  <si>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</si>
  <si>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</si>
  <si>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</si>
  <si>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</si>
  <si>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</si>
  <si>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</si>
  <si>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</si>
  <si>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</si>
  <si>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</si>
  <si>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</si>
  <si>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</si>
  <si>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</si>
  <si>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</si>
  <si>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</si>
  <si>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</si>
  <si>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</si>
  <si>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</si>
  <si>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</si>
  <si>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</si>
  <si>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</si>
  <si>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</si>
  <si>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</si>
  <si>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</si>
  <si>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</si>
  <si>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</si>
  <si>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</si>
  <si>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</si>
  <si>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</si>
  <si>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</si>
  <si>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</si>
  <si>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</si>
  <si>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</si>
  <si>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</si>
  <si>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</si>
  <si>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</si>
  <si>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</si>
  <si>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</si>
  <si>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</si>
  <si>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</si>
  <si>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</si>
  <si>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</si>
  <si>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</si>
  <si>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</si>
  <si>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</si>
  <si>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</si>
  <si>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</si>
  <si>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</si>
  <si>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</si>
  <si>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</si>
  <si>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</si>
  <si>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</si>
  <si>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</si>
  <si>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</si>
  <si>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</si>
  <si>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</si>
  <si>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</si>
  <si>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</si>
  <si>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</si>
  <si>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</si>
  <si>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</si>
  <si>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</si>
  <si>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</si>
  <si>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</si>
  <si>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</si>
  <si>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</si>
  <si>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</si>
  <si>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</si>
  <si>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</si>
  <si>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</si>
  <si>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</si>
  <si>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</si>
  <si>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</si>
  <si>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</si>
  <si>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</si>
  <si>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</si>
  <si>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</si>
  <si>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</si>
  <si>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</si>
  <si>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</si>
  <si>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</si>
  <si>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</si>
  <si>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</si>
  <si>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</si>
  <si>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</si>
  <si>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</si>
  <si>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</si>
  <si>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</si>
  <si>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</si>
  <si>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</si>
  <si>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</si>
  <si>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</si>
  <si>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</si>
  <si>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</si>
  <si>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</si>
  <si>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</si>
  <si>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</si>
  <si>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</si>
  <si>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</si>
  <si>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</si>
  <si>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</si>
  <si>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</si>
  <si>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</si>
  <si>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</si>
  <si>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</si>
  <si>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</si>
  <si>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</si>
  <si>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</si>
  <si>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</si>
  <si>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</si>
  <si>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</si>
  <si>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</si>
  <si>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</si>
  <si>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</si>
  <si>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</si>
  <si>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</si>
  <si>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</si>
  <si>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</si>
  <si>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</si>
  <si>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</si>
  <si>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</si>
  <si>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</si>
  <si>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</si>
  <si>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</si>
  <si>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</si>
  <si>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</si>
  <si>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</si>
  <si>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</si>
  <si>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</si>
  <si>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</si>
  <si>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</si>
  <si>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</si>
  <si>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</si>
  <si>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</si>
  <si>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</si>
  <si>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</si>
  <si>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</si>
  <si>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</si>
  <si>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</si>
  <si>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</si>
  <si>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</si>
  <si>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</si>
  <si>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</si>
  <si>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</si>
  <si>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</si>
  <si>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</si>
  <si>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</si>
  <si>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</si>
  <si>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</si>
  <si>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</si>
  <si>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</si>
  <si>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</si>
  <si>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</si>
  <si>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</si>
  <si>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</si>
  <si>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</si>
  <si>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</si>
  <si>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</si>
  <si>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</si>
  <si>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</si>
  <si>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</si>
  <si>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</si>
  <si>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</si>
  <si>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</si>
  <si>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</si>
  <si>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</si>
  <si>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</si>
  <si>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</si>
  <si>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</si>
  <si>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</si>
  <si>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</si>
  <si>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</si>
  <si>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</si>
  <si>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</si>
  <si>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</si>
  <si>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</si>
  <si>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</si>
  <si>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</si>
  <si>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</si>
  <si>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</si>
  <si>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</si>
  <si>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</si>
  <si>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</si>
  <si>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</si>
  <si>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</si>
  <si>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</si>
  <si>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</si>
  <si>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</si>
  <si>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</si>
  <si>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</si>
  <si>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</si>
  <si>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</si>
  <si>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</si>
  <si>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</si>
  <si>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</si>
  <si>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</si>
  <si>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</si>
  <si>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</si>
  <si>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</si>
  <si>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</si>
  <si>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</si>
  <si>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</si>
  <si>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</si>
  <si>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</si>
  <si>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</si>
  <si>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</si>
  <si>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</si>
  <si>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</si>
  <si>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</si>
  <si>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</si>
  <si>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</si>
  <si>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</si>
  <si>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</si>
  <si>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</si>
  <si>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</si>
  <si>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</si>
  <si>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</si>
  <si>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</si>
  <si>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</si>
  <si>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</si>
  <si>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</si>
  <si>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</si>
  <si>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</si>
  <si>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</si>
  <si>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</si>
  <si>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</si>
  <si>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</si>
  <si>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</si>
  <si>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</si>
  <si>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</si>
  <si>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</si>
  <si>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</si>
  <si>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</si>
  <si>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</si>
  <si>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</si>
  <si>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</si>
  <si>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</si>
  <si>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</si>
  <si>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</si>
  <si>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</si>
  <si>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</si>
  <si>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</si>
  <si>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</si>
  <si>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</si>
  <si>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</si>
  <si>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</si>
  <si>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</si>
  <si>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</si>
  <si>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</si>
  <si>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</si>
  <si>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</si>
  <si>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</si>
  <si>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</si>
  <si>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</si>
  <si>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</si>
  <si>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</si>
  <si>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</si>
  <si>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</si>
  <si>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</si>
  <si>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</si>
  <si>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</si>
  <si>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</si>
  <si>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</si>
  <si>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</si>
  <si>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</si>
  <si>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</si>
  <si>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</si>
  <si>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</si>
  <si>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</si>
  <si>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</si>
  <si>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</si>
  <si>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</si>
  <si>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</si>
  <si>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</si>
  <si>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</si>
  <si>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</si>
  <si>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</si>
  <si>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</si>
  <si>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</si>
  <si>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</si>
  <si>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</si>
  <si>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</si>
  <si>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</si>
  <si>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</si>
  <si>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</si>
  <si>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</si>
  <si>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</si>
  <si>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</si>
  <si>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</si>
  <si>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</si>
  <si>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</si>
  <si>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</si>
  <si>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</si>
  <si>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</si>
  <si>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</si>
  <si>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</si>
  <si>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</si>
  <si>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</si>
  <si>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</si>
  <si>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</si>
  <si>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</si>
  <si>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</si>
  <si>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</si>
  <si>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</si>
  <si>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</si>
  <si>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</si>
  <si>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</si>
  <si>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</si>
  <si>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</si>
  <si>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</si>
  <si>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</si>
  <si>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</si>
  <si>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</si>
  <si>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</si>
  <si>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</si>
  <si>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</si>
  <si>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</si>
  <si>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</si>
  <si>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</si>
  <si>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</si>
  <si>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</si>
  <si>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</si>
  <si>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</si>
  <si>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</si>
  <si>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</si>
  <si>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</si>
  <si>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</si>
  <si>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</si>
  <si>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</si>
  <si>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</si>
  <si>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</si>
  <si>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</si>
  <si>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</si>
  <si>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</si>
  <si>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</si>
  <si>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</si>
  <si>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</si>
  <si>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</si>
  <si>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</si>
  <si>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</si>
  <si>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</si>
  <si>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</si>
  <si>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</si>
  <si>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</si>
  <si>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</si>
  <si>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</si>
  <si>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</si>
  <si>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</si>
  <si>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</si>
  <si>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</si>
  <si>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</si>
  <si>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</si>
  <si>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</si>
  <si>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</si>
  <si>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</si>
  <si>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</si>
  <si>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</si>
  <si>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</si>
  <si>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</si>
  <si>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</si>
  <si>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</si>
  <si>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</si>
  <si>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</si>
  <si>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</si>
  <si>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</si>
  <si>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</si>
  <si>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</si>
  <si>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</si>
  <si>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</si>
  <si>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</si>
  <si>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</si>
  <si>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</si>
  <si>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</si>
  <si>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</si>
  <si>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</si>
  <si>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</si>
  <si>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</si>
  <si>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</si>
  <si>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</si>
  <si>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</si>
  <si>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</si>
  <si>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</si>
  <si>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</si>
  <si>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</si>
  <si>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</si>
  <si>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</si>
  <si>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</si>
  <si>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</si>
  <si>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</si>
  <si>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</si>
  <si>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</si>
  <si>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</si>
  <si>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</si>
  <si>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</si>
  <si>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</si>
  <si>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</si>
  <si>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</si>
  <si>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</si>
  <si>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</si>
  <si>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</si>
  <si>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</si>
  <si>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</si>
  <si>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</si>
  <si>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</si>
  <si>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</si>
  <si>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</si>
  <si>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</si>
  <si>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</si>
  <si>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</si>
  <si>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</si>
  <si>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</si>
  <si>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</si>
  <si>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</si>
  <si>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</si>
  <si>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</si>
  <si>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</si>
  <si>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</si>
  <si>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</si>
  <si>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</si>
  <si>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</si>
  <si>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</si>
  <si>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</si>
  <si>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</si>
  <si>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</si>
  <si>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</si>
  <si>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</si>
  <si>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</si>
  <si>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</si>
  <si>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</si>
  <si>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</si>
  <si>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</si>
  <si>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</si>
  <si>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</si>
  <si>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</si>
  <si>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</si>
  <si>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</si>
  <si>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</si>
  <si>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</si>
  <si>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</si>
  <si>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</si>
  <si>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</si>
  <si>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</si>
  <si>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</si>
  <si>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</si>
  <si>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</si>
  <si>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</si>
  <si>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</si>
  <si>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</si>
  <si>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</si>
  <si>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</si>
  <si>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</si>
  <si>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</si>
  <si>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</si>
  <si>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</si>
  <si>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</si>
  <si>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</si>
  <si>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</si>
  <si>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</si>
  <si>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</si>
  <si>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</si>
  <si>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</si>
  <si>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</si>
  <si>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</si>
  <si>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</si>
  <si>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</si>
  <si>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</si>
  <si>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</si>
  <si>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</si>
  <si>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</si>
  <si>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</si>
  <si>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</si>
  <si>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</si>
  <si>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</si>
  <si>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</si>
  <si>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</si>
  <si>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</si>
  <si>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</si>
  <si>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</si>
  <si>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</si>
  <si>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</si>
  <si>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</si>
  <si>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</si>
  <si>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</si>
  <si>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</si>
  <si>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</si>
  <si>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</si>
  <si>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</si>
  <si>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</si>
  <si>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</si>
  <si>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</si>
  <si>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</si>
  <si>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</si>
  <si>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</si>
  <si>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</si>
  <si>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</si>
  <si>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</si>
  <si>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</si>
  <si>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</si>
  <si>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</si>
  <si>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</si>
  <si>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</si>
  <si>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</si>
  <si>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</si>
  <si>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</si>
  <si>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</si>
  <si>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</si>
  <si>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</si>
  <si>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</si>
  <si>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</si>
  <si>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</si>
  <si>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</si>
  <si>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</si>
  <si>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</si>
  <si>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</si>
  <si>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</si>
  <si>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</si>
  <si>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</si>
  <si>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</si>
  <si>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</si>
  <si>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</si>
  <si>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</si>
  <si>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</si>
  <si>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</si>
  <si>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</si>
  <si>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</si>
  <si>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</si>
  <si>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</si>
  <si>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</si>
  <si>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</si>
  <si>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</si>
  <si>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</si>
  <si>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</si>
  <si>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</si>
  <si>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</si>
  <si>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</si>
  <si>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</si>
  <si>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</si>
  <si>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</si>
  <si>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</si>
  <si>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</si>
  <si>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</si>
  <si>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</si>
  <si>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</si>
  <si>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</si>
  <si>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</si>
  <si>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</si>
  <si>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</si>
  <si>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</si>
  <si>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</si>
  <si>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</si>
  <si>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</si>
  <si>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</si>
  <si>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</si>
  <si>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</si>
  <si>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</si>
  <si>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</si>
  <si>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</si>
  <si>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</si>
  <si>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</si>
  <si>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</si>
  <si>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</si>
  <si>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</si>
  <si>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</si>
  <si>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</si>
  <si>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</si>
  <si>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</si>
  <si>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</si>
  <si>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</si>
  <si>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</si>
  <si>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</si>
  <si>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</si>
  <si>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</si>
  <si>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</si>
  <si>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</si>
  <si>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</si>
  <si>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</si>
  <si>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</si>
  <si>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</si>
  <si>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</si>
  <si>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</si>
  <si>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</si>
  <si>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</si>
  <si>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</si>
  <si>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</si>
  <si>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</si>
  <si>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</si>
  <si>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</si>
  <si>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</si>
  <si>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</si>
  <si>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</si>
  <si>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</si>
  <si>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</si>
  <si>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</si>
  <si>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</si>
  <si>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</si>
  <si>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</si>
  <si>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</si>
  <si>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</si>
  <si>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</si>
  <si>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</si>
  <si>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</si>
  <si>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</si>
  <si>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</si>
  <si>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</si>
  <si>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</si>
  <si>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</si>
  <si>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</si>
  <si>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</si>
  <si>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</si>
  <si>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</si>
  <si>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</si>
  <si>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</si>
  <si>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</si>
  <si>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</si>
  <si>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</si>
  <si>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</si>
  <si>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</si>
  <si>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</si>
  <si>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</si>
  <si>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</si>
  <si>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</si>
  <si>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</si>
  <si>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</si>
  <si>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</si>
  <si>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</si>
  <si>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</si>
  <si>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</si>
  <si>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</si>
  <si>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</si>
  <si>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</si>
  <si>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</si>
  <si>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</si>
  <si>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</si>
  <si>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</si>
  <si>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</si>
  <si>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</si>
  <si>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</si>
  <si>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</si>
  <si>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</si>
  <si>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</si>
  <si>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</si>
  <si>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</si>
  <si>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</si>
  <si>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</si>
  <si>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</si>
  <si>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</si>
  <si>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</si>
  <si>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</si>
  <si>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</si>
  <si>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</si>
  <si>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</si>
  <si>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</si>
  <si>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</si>
  <si>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</si>
  <si>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</si>
  <si>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</si>
  <si>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</si>
  <si>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</si>
  <si>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</si>
  <si>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</si>
  <si>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</si>
  <si>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</si>
  <si>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</si>
  <si>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</si>
  <si>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</si>
  <si>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</si>
  <si>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</si>
  <si>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</si>
  <si>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</si>
  <si>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</si>
  <si>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</si>
  <si>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</si>
  <si>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</si>
  <si>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</si>
  <si>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</si>
  <si>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</si>
  <si>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</si>
  <si>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</si>
  <si>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</si>
  <si>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</si>
  <si>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</si>
  <si>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</si>
  <si>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</si>
  <si>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</si>
  <si>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</si>
  <si>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</si>
  <si>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</si>
  <si>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</si>
  <si>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</si>
  <si>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</si>
  <si>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</si>
  <si>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</si>
  <si>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</si>
  <si>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</si>
  <si>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</si>
  <si>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</si>
  <si>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</si>
  <si>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</si>
  <si>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</si>
  <si>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</si>
  <si>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</si>
  <si>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</si>
  <si>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</si>
  <si>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</si>
  <si>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</si>
  <si>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</si>
  <si>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</si>
  <si>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</si>
  <si>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</si>
  <si>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</si>
  <si>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</si>
  <si>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</si>
  <si>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</si>
  <si>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</si>
  <si>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</si>
  <si>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</si>
  <si>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</si>
  <si>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</si>
  <si>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</si>
  <si>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</si>
  <si>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</si>
  <si>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</si>
  <si>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</si>
  <si>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</si>
  <si>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</si>
  <si>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</si>
  <si>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</si>
  <si>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</si>
  <si>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</si>
  <si>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</si>
  <si>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</si>
  <si>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</si>
  <si>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</si>
  <si>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</si>
  <si>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</si>
  <si>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</si>
  <si>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</si>
  <si>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</si>
  <si>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</si>
  <si>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</si>
  <si>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</si>
  <si>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</si>
  <si>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</si>
  <si>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</si>
  <si>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</si>
  <si>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</si>
  <si>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</si>
  <si>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</si>
  <si>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</si>
  <si>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</si>
  <si>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</si>
  <si>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</si>
  <si>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</si>
  <si>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</si>
  <si>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</si>
  <si>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</si>
  <si>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</si>
  <si>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</si>
  <si>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</si>
  <si>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</si>
  <si>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</si>
  <si>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</si>
  <si>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</si>
  <si>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</si>
  <si>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</si>
  <si>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</si>
  <si>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</si>
  <si>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</si>
  <si>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</si>
  <si>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</si>
  <si>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</si>
  <si>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</si>
  <si>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</si>
  <si>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</si>
  <si>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</si>
  <si>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</si>
  <si>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</si>
  <si>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</si>
  <si>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</si>
  <si>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</si>
  <si>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</si>
  <si>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</si>
  <si>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</si>
  <si>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</si>
  <si>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</si>
  <si>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</si>
  <si>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</si>
  <si>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</si>
  <si>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</si>
  <si>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</si>
  <si>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</si>
  <si>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</si>
  <si>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</si>
  <si>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</si>
  <si>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</si>
  <si>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</si>
  <si>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</si>
  <si>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</si>
  <si>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</si>
  <si>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</si>
  <si>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</si>
  <si>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</si>
  <si>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</si>
  <si>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</si>
  <si>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</si>
  <si>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</si>
  <si>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</si>
  <si>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</si>
  <si>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</si>
  <si>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</si>
  <si>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</si>
  <si>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</si>
  <si>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</si>
  <si>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</si>
  <si>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</si>
  <si>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</si>
  <si>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</si>
  <si>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</si>
  <si>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</si>
  <si>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</si>
  <si>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</si>
  <si>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</si>
  <si>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</si>
  <si>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</si>
  <si>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</si>
  <si>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</si>
  <si>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</si>
  <si>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</si>
  <si>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</si>
  <si>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</si>
  <si>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</si>
  <si>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</si>
  <si>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</si>
  <si>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</si>
  <si>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</si>
  <si>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</si>
  <si>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</si>
  <si>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</si>
  <si>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</si>
  <si>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</si>
  <si>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</si>
  <si>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</si>
  <si>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</si>
  <si>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</si>
  <si>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</si>
  <si>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</si>
  <si>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</si>
  <si>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</si>
  <si>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</si>
  <si>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</si>
  <si>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</si>
  <si>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</si>
  <si>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</si>
  <si>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</si>
  <si>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</si>
  <si>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</si>
  <si>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</si>
  <si>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</si>
  <si>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</si>
  <si>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</si>
  <si>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</si>
  <si>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</si>
  <si>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</si>
  <si>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</si>
  <si>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</si>
  <si>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</si>
  <si>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</si>
  <si>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</si>
  <si>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</si>
  <si>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</si>
  <si>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</si>
  <si>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</si>
  <si>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</si>
  <si>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</si>
  <si>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</si>
  <si>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</si>
  <si>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</si>
  <si>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</si>
  <si>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</si>
  <si>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</si>
  <si>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</si>
  <si>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</si>
  <si>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</si>
  <si>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</si>
  <si>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</si>
  <si>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</si>
  <si>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</si>
  <si>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</si>
  <si>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</si>
  <si>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</si>
  <si>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</si>
  <si>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</si>
  <si>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</si>
  <si>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</si>
  <si>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</si>
  <si>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</si>
  <si>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</si>
  <si>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</si>
  <si>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</si>
  <si>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</si>
  <si>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</si>
  <si>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</si>
  <si>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</si>
  <si>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</si>
  <si>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</si>
  <si>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</si>
  <si>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</si>
  <si>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</si>
  <si>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</si>
  <si>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</si>
  <si>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</si>
  <si>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</si>
  <si>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</si>
  <si>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</si>
  <si>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</si>
  <si>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</si>
  <si>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</si>
  <si>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</si>
  <si>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</si>
  <si>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</si>
  <si>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</si>
  <si>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</si>
  <si>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</si>
  <si>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</si>
  <si>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</si>
  <si>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</si>
  <si>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</si>
  <si>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</si>
  <si>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</si>
  <si>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</si>
  <si>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</si>
  <si>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</si>
  <si>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</si>
  <si>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</si>
  <si>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</si>
  <si>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</si>
  <si>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</si>
  <si>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</si>
  <si>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</si>
  <si>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</si>
  <si>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</si>
  <si>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</si>
  <si>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</si>
  <si>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</si>
  <si>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</si>
  <si>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</si>
  <si>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</si>
  <si>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</si>
  <si>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</si>
  <si>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</si>
  <si>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</si>
  <si>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</si>
  <si>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</si>
  <si>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</si>
  <si>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</si>
  <si>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</si>
  <si>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</si>
  <si>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</si>
  <si>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</si>
  <si>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</si>
  <si>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</si>
  <si>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</si>
  <si>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</si>
  <si>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</si>
  <si>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</si>
  <si>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</si>
  <si>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</si>
  <si>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</si>
  <si>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</si>
  <si>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</si>
  <si>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</si>
  <si>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</si>
  <si>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</si>
  <si>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</si>
  <si>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</si>
  <si>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</si>
  <si>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</si>
  <si>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</si>
  <si>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</si>
  <si>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</si>
  <si>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</si>
  <si>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</si>
  <si>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</si>
  <si>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</si>
  <si>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</si>
  <si>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</si>
  <si>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</si>
  <si>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</si>
  <si>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</si>
  <si>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</si>
  <si>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</si>
  <si>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</si>
  <si>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</si>
  <si>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</si>
  <si>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</si>
  <si>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</si>
  <si>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</si>
  <si>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</si>
  <si>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</si>
  <si>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</si>
  <si>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</si>
  <si>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</si>
  <si>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</si>
  <si>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</si>
  <si>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</si>
  <si>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</si>
  <si>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</si>
  <si>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</si>
  <si>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</si>
  <si>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</si>
  <si>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</si>
  <si>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</si>
  <si>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</si>
  <si>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</si>
  <si>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</si>
  <si>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</si>
  <si>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</si>
  <si>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</si>
  <si>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</si>
  <si>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</si>
  <si>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</si>
  <si>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</si>
  <si>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</si>
  <si>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</si>
  <si>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</si>
  <si>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</si>
  <si>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</si>
  <si>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</si>
  <si>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</si>
  <si>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</si>
  <si>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</si>
  <si>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</si>
  <si>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</si>
  <si>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</si>
  <si>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</si>
  <si>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</si>
  <si>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</si>
  <si>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</si>
  <si>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</si>
  <si>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</si>
  <si>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</si>
  <si>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</si>
  <si>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</si>
  <si>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</si>
  <si>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</si>
  <si>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</si>
  <si>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</si>
  <si>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</si>
  <si>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</si>
  <si>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</si>
  <si>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</si>
  <si>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</si>
  <si>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</si>
  <si>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</si>
  <si>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</si>
  <si>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</si>
  <si>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</si>
  <si>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</si>
  <si>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</si>
  <si>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</si>
  <si>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</si>
  <si>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</si>
  <si>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</si>
  <si>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</si>
  <si>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</si>
  <si>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</si>
  <si>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</si>
  <si>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</si>
  <si>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</si>
  <si>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</si>
  <si>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</si>
  <si>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</si>
  <si>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</si>
  <si>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</si>
  <si>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</si>
  <si>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</si>
  <si>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</si>
  <si>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</si>
  <si>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</si>
  <si>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</si>
  <si>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</si>
  <si>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</si>
  <si>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</si>
  <si>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</si>
  <si>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</si>
  <si>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</si>
  <si>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</si>
  <si>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</si>
  <si>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</si>
  <si>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</si>
  <si>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</si>
  <si>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</si>
  <si>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</si>
  <si>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</si>
  <si>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</si>
  <si>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</si>
  <si>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</si>
  <si>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</si>
  <si>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</si>
  <si>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</si>
  <si>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</si>
  <si>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</si>
  <si>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</si>
  <si>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</si>
  <si>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</si>
  <si>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</si>
  <si>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</si>
  <si>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</si>
  <si>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</si>
  <si>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</si>
  <si>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</si>
  <si>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</si>
  <si>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</si>
  <si>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</si>
  <si>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</si>
  <si>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</si>
  <si>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</si>
  <si>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</si>
  <si>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</si>
  <si>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</si>
  <si>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</si>
  <si>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</si>
  <si>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</si>
  <si>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</si>
  <si>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</si>
  <si>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</si>
  <si>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</si>
  <si>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</si>
  <si>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</si>
  <si>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</si>
  <si>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</si>
  <si>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</si>
  <si>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</si>
  <si>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</si>
  <si>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</si>
  <si>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</si>
  <si>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</si>
  <si>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</si>
  <si>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</si>
  <si>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</si>
  <si>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</si>
  <si>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</si>
  <si>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</si>
  <si>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</si>
  <si>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</si>
  <si>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</si>
  <si>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</si>
  <si>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</si>
  <si>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</si>
  <si>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</si>
  <si>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</si>
  <si>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</si>
  <si>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</si>
  <si>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</si>
  <si>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</si>
  <si>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</si>
  <si>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</si>
  <si>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</si>
  <si>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</si>
  <si>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</si>
  <si>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</si>
  <si>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</si>
  <si>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</si>
  <si>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</si>
  <si>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</si>
  <si>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</si>
  <si>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</si>
  <si>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</si>
  <si>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</si>
  <si>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</si>
  <si>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</si>
  <si>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</si>
  <si>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</si>
  <si>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</si>
  <si>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</si>
  <si>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</si>
  <si>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</si>
  <si>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</si>
  <si>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</si>
  <si>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</si>
  <si>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</si>
  <si>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</si>
  <si>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</si>
  <si>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</si>
  <si>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</si>
  <si>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</si>
  <si>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</si>
  <si>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</si>
  <si>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</si>
  <si>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</si>
  <si>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</si>
  <si>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</si>
  <si>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</si>
  <si>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</si>
  <si>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</si>
  <si>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</si>
  <si>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</si>
  <si>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</si>
  <si>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</si>
  <si>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</si>
  <si>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</si>
  <si>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</si>
  <si>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</si>
  <si>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</si>
  <si>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</si>
  <si>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</si>
  <si>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</si>
  <si>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</si>
  <si>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</si>
  <si>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</si>
  <si>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</si>
  <si>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</si>
  <si>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</si>
  <si>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</si>
  <si>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</si>
  <si>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</si>
  <si>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</si>
  <si>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</si>
  <si>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</si>
  <si>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</si>
  <si>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</si>
  <si>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</si>
  <si>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</si>
  <si>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</si>
  <si>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</si>
  <si>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</si>
  <si>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</si>
  <si>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</si>
  <si>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</si>
  <si>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</si>
  <si>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</si>
  <si>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</si>
  <si>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</si>
  <si>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</si>
  <si>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</si>
  <si>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</si>
  <si>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</si>
  <si>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</si>
  <si>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</si>
  <si>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</si>
  <si>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</si>
  <si>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</si>
  <si>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</si>
  <si>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</si>
  <si>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</si>
  <si>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</si>
  <si>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</si>
  <si>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</si>
  <si>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</si>
  <si>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</si>
  <si>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</si>
  <si>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</si>
  <si>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</si>
  <si>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</si>
  <si>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</si>
  <si>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</si>
  <si>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</si>
  <si>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</si>
  <si>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</si>
  <si>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</si>
  <si>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</si>
  <si>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</si>
  <si>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</si>
  <si>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</si>
  <si>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</si>
  <si>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</si>
  <si>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</si>
  <si>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</si>
  <si>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</si>
  <si>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</si>
  <si>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</si>
  <si>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</si>
  <si>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</si>
  <si>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</si>
  <si>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</si>
  <si>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</si>
  <si>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</si>
  <si>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</si>
  <si>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</si>
  <si>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</si>
  <si>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</si>
  <si>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</si>
  <si>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</si>
  <si>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</si>
  <si>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</si>
  <si>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</si>
  <si>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</si>
  <si>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</si>
  <si>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</si>
  <si>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</si>
  <si>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</si>
  <si>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</si>
  <si>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</si>
  <si>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</si>
  <si>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</si>
  <si>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</si>
  <si>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</si>
  <si>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</si>
  <si>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</si>
  <si>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</si>
  <si>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</si>
  <si>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</si>
  <si>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</si>
  <si>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</si>
  <si>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</si>
  <si>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</si>
  <si>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</si>
  <si>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</si>
  <si>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</si>
  <si>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</si>
  <si>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</si>
  <si>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</si>
  <si>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</si>
  <si>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</si>
  <si>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</si>
  <si>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</si>
  <si>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</si>
  <si>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</si>
  <si>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</si>
  <si>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</si>
  <si>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</si>
  <si>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</si>
  <si>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</si>
  <si>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</si>
  <si>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</si>
  <si>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</si>
  <si>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</si>
  <si>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</si>
  <si>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</si>
  <si>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</si>
  <si>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</si>
  <si>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</si>
  <si>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</si>
  <si>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</si>
  <si>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</si>
  <si>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</si>
  <si>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</si>
  <si>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</si>
  <si>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</si>
  <si>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</si>
  <si>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</si>
  <si>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</si>
  <si>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</si>
  <si>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</si>
  <si>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</si>
  <si>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</si>
  <si>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</si>
  <si>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</si>
  <si>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</si>
  <si>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</si>
  <si>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</si>
  <si>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</si>
  <si>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</si>
  <si>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</si>
  <si>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</si>
  <si>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</si>
  <si>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</si>
  <si>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</si>
  <si>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</si>
  <si>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</si>
  <si>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</si>
  <si>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</si>
  <si>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</si>
  <si>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</si>
  <si>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</si>
  <si>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</si>
  <si>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</si>
  <si>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</si>
  <si>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</si>
  <si>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</si>
  <si>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</si>
  <si>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</si>
  <si>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</si>
  <si>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</si>
  <si>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</si>
  <si>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</si>
  <si>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</si>
  <si>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</si>
  <si>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</si>
  <si>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</si>
  <si>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</si>
  <si>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</si>
  <si>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</si>
  <si>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</si>
  <si>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</si>
  <si>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</si>
  <si>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</si>
  <si>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</si>
  <si>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</si>
  <si>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</si>
  <si>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</si>
  <si>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</si>
  <si>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</si>
  <si>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</si>
  <si>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</si>
  <si>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</si>
  <si>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</si>
  <si>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</si>
  <si>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</si>
  <si>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</si>
  <si>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</si>
  <si>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</si>
  <si>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</si>
  <si>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</si>
  <si>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</si>
  <si>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</si>
  <si>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</si>
  <si>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</si>
  <si>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</si>
  <si>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</si>
  <si>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</si>
  <si>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</si>
  <si>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</si>
  <si>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</si>
  <si>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</si>
  <si>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</si>
  <si>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</si>
  <si>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</si>
  <si>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</si>
  <si>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</si>
  <si>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</si>
  <si>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</si>
  <si>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</si>
  <si>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</si>
  <si>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</si>
  <si>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</si>
  <si>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</si>
  <si>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</si>
  <si>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</si>
  <si>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</si>
  <si>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</si>
  <si>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</si>
  <si>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</si>
  <si>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</si>
  <si>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</si>
  <si>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</si>
  <si>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</si>
  <si>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</si>
  <si>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</si>
  <si>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</si>
  <si>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</si>
  <si>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</si>
  <si>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</si>
  <si>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</si>
  <si>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</si>
  <si>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</si>
  <si>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</si>
  <si>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</si>
  <si>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</si>
  <si>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</si>
  <si>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</si>
  <si>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</si>
  <si>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</si>
  <si>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</si>
  <si>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</si>
  <si>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</si>
  <si>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</si>
  <si>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</si>
  <si>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</si>
  <si>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</si>
  <si>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</si>
  <si>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</si>
  <si>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</si>
  <si>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</si>
  <si>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</si>
  <si>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</si>
  <si>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</si>
  <si>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</si>
  <si>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</si>
  <si>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</si>
  <si>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</si>
  <si>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</si>
  <si>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</si>
  <si>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</si>
  <si>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</si>
  <si>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</si>
  <si>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</si>
  <si>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</si>
  <si>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</si>
  <si>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</si>
  <si>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</si>
  <si>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</si>
  <si>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</si>
  <si>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</si>
  <si>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</si>
  <si>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</si>
  <si>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</si>
  <si>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</si>
  <si>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</si>
  <si>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</si>
  <si>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</si>
  <si>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</si>
  <si>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</si>
  <si>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</si>
  <si>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</si>
  <si>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</si>
  <si>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</si>
  <si>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</si>
  <si>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</si>
  <si>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</si>
  <si>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</si>
  <si>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</si>
  <si>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</si>
  <si>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</si>
  <si>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</si>
  <si>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</si>
  <si>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</si>
  <si>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</si>
  <si>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</si>
  <si>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</si>
  <si>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</si>
  <si>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</si>
  <si>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</si>
  <si>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</si>
  <si>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</si>
  <si>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</si>
  <si>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</si>
  <si>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</si>
  <si>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</si>
  <si>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</si>
  <si>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</si>
  <si>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</si>
  <si>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</si>
  <si>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</si>
  <si>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</si>
  <si>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</si>
  <si>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</si>
  <si>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</si>
  <si>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</si>
  <si>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</si>
  <si>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</si>
  <si>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</si>
  <si>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</si>
  <si>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</si>
  <si>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</si>
  <si>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</si>
  <si>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</si>
  <si>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</si>
  <si>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</si>
  <si>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</si>
  <si>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</si>
  <si>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</si>
  <si>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</si>
  <si>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</si>
  <si>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</si>
  <si>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</si>
  <si>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</si>
  <si>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</si>
  <si>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</si>
  <si>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</si>
  <si>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</si>
  <si>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</si>
  <si>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</si>
  <si>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</si>
  <si>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</si>
  <si>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</si>
  <si>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</si>
  <si>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</si>
  <si>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</si>
  <si>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</si>
  <si>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</si>
  <si>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</si>
  <si>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</si>
  <si>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</si>
  <si>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</si>
  <si>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</si>
  <si>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</si>
  <si>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</si>
  <si>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</si>
  <si>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</si>
  <si>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</si>
  <si>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</si>
  <si>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</si>
  <si>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</si>
  <si>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</si>
  <si>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</si>
  <si>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</si>
  <si>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</si>
  <si>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</si>
  <si>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</si>
  <si>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</si>
  <si>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</si>
  <si>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</si>
  <si>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</si>
  <si>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</si>
  <si>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</si>
  <si>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</si>
  <si>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</si>
  <si>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</si>
  <si>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</si>
  <si>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</si>
  <si>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</si>
  <si>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</si>
  <si>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</si>
  <si>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</si>
  <si>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</si>
  <si>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</si>
  <si>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</si>
  <si>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</si>
  <si>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</si>
  <si>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</si>
  <si>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</si>
  <si>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</si>
  <si>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</si>
  <si>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</si>
  <si>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</si>
  <si>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</si>
  <si>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</si>
  <si>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</si>
  <si>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</si>
  <si>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</si>
  <si>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</si>
  <si>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</si>
  <si>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</si>
  <si>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</si>
  <si>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</si>
  <si>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</si>
  <si>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</si>
  <si>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</si>
  <si>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</si>
  <si>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</si>
  <si>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</si>
  <si>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</si>
  <si>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</si>
  <si>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</si>
  <si>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</si>
  <si>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</si>
  <si>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</si>
  <si>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</si>
  <si>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</si>
  <si>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</si>
  <si>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</si>
  <si>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</si>
  <si>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</si>
  <si>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</si>
  <si>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</si>
  <si>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</si>
  <si>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</si>
  <si>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</si>
  <si>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</si>
  <si>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</si>
  <si>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</si>
  <si>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</si>
  <si>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</si>
  <si>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</si>
  <si>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</si>
  <si>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</si>
  <si>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</si>
  <si>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</si>
  <si>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</si>
  <si>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</si>
  <si>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</si>
  <si>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</si>
  <si>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</si>
  <si>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</si>
  <si>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</si>
  <si>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</si>
  <si>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</si>
  <si>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</si>
  <si>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</si>
  <si>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</si>
  <si>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</si>
  <si>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</si>
  <si>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</si>
  <si>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</si>
  <si>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</si>
  <si>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</si>
  <si>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</si>
  <si>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</si>
  <si>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</si>
  <si>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</si>
  <si>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</si>
  <si>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</si>
  <si>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</si>
  <si>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</si>
  <si>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</si>
  <si>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</si>
  <si>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</si>
  <si>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</si>
  <si>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</si>
  <si>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</si>
  <si>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</si>
  <si>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</si>
  <si>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</si>
  <si>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</si>
  <si>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</si>
  <si>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</si>
  <si>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</si>
  <si>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</si>
  <si>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</si>
  <si>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</si>
  <si>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</si>
  <si>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</si>
  <si>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</si>
  <si>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</si>
  <si>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</si>
  <si>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</si>
  <si>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</si>
  <si>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</si>
  <si>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</si>
  <si>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</si>
  <si>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</si>
  <si>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</si>
  <si>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</si>
  <si>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</si>
  <si>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</si>
  <si>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</si>
  <si>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</si>
  <si>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</si>
  <si>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</si>
  <si>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</si>
  <si>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</si>
  <si>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</si>
  <si>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</si>
  <si>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</si>
  <si>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</si>
  <si>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</si>
  <si>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</si>
  <si>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</si>
  <si>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</si>
  <si>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</si>
  <si>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</si>
  <si>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</si>
  <si>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</si>
  <si>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</si>
  <si>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</si>
  <si>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</si>
  <si>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</si>
  <si>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</si>
  <si>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</si>
  <si>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</si>
  <si>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</si>
  <si>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</si>
  <si>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</si>
  <si>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</si>
  <si>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</si>
  <si>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</si>
  <si>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</si>
  <si>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</si>
  <si>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</si>
  <si>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</si>
  <si>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</si>
  <si>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</si>
  <si>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</si>
  <si>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</si>
  <si>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</si>
  <si>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</si>
  <si>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</si>
  <si>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</si>
  <si>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</si>
  <si>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</si>
  <si>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</si>
  <si>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</si>
  <si>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</si>
  <si>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</si>
  <si>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</si>
  <si>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</si>
  <si>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</si>
  <si>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</si>
  <si>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</si>
  <si>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</si>
  <si>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</si>
  <si>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</si>
  <si>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</si>
  <si>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</si>
  <si>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</si>
  <si>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</si>
  <si>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</si>
  <si>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</si>
  <si>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</si>
  <si>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</si>
  <si>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</si>
  <si>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</si>
  <si>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</si>
  <si>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</si>
  <si>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</si>
  <si>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</si>
  <si>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</si>
  <si>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</si>
  <si>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</si>
  <si>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</si>
  <si>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</si>
  <si>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</si>
  <si>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</si>
  <si>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</si>
  <si>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</si>
  <si>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</si>
  <si>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</si>
  <si>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</si>
  <si>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</si>
  <si>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</si>
  <si>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</si>
  <si>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</si>
  <si>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</si>
  <si>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</si>
  <si>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</si>
  <si>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</si>
  <si>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</si>
  <si>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</si>
  <si>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</si>
  <si>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</si>
  <si>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</si>
  <si>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</si>
  <si>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</si>
  <si>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</si>
  <si>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</si>
  <si>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</si>
  <si>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</si>
  <si>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</si>
  <si>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</si>
  <si>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</si>
  <si>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</si>
  <si>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</si>
  <si>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</si>
  <si>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</si>
  <si>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</si>
  <si>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</si>
  <si>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</si>
  <si>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</si>
  <si>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</si>
  <si>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</si>
  <si>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</si>
  <si>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</si>
  <si>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</si>
  <si>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</si>
  <si>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</si>
  <si>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</si>
  <si>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</si>
  <si>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</si>
  <si>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</si>
  <si>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</si>
  <si>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</si>
  <si>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</si>
  <si>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</si>
  <si>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</si>
  <si>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</si>
  <si>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</si>
  <si>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</si>
  <si>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</si>
  <si>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</si>
  <si>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</si>
  <si>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</si>
  <si>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</si>
  <si>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</si>
  <si>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</si>
  <si>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</si>
  <si>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</si>
  <si>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</si>
  <si>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</si>
  <si>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</si>
  <si>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</si>
  <si>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</si>
  <si>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</si>
  <si>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</si>
  <si>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</si>
  <si>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</si>
  <si>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</si>
  <si>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</si>
  <si>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</si>
  <si>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</si>
  <si>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</si>
  <si>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</si>
  <si>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</si>
  <si>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</si>
  <si>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</si>
  <si>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</si>
  <si>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</si>
  <si>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</si>
  <si>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</si>
  <si>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</si>
  <si>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</si>
  <si>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</si>
  <si>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</si>
  <si>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</si>
  <si>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</si>
  <si>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</si>
  <si>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</si>
  <si>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</si>
  <si>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</si>
  <si>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</si>
  <si>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</si>
  <si>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</si>
  <si>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</si>
  <si>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</si>
  <si>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</si>
  <si>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</si>
  <si>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</si>
  <si>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</si>
  <si>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</si>
  <si>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</si>
  <si>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</si>
  <si>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</si>
  <si>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</si>
  <si>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</si>
  <si>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</si>
  <si>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</si>
  <si>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</si>
  <si>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</si>
  <si>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</si>
  <si>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</si>
  <si>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</si>
  <si>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</si>
  <si>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</si>
  <si>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</si>
  <si>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</si>
  <si>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</si>
  <si>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</si>
  <si>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</si>
  <si>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</si>
  <si>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</si>
  <si>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</si>
  <si>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</si>
  <si>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</si>
  <si>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</si>
  <si>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</si>
  <si>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</si>
  <si>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</si>
  <si>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</si>
  <si>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</si>
  <si>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</si>
  <si>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</si>
  <si>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</si>
  <si>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</si>
  <si>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</si>
  <si>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</si>
  <si>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</si>
  <si>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</si>
  <si>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</si>
  <si>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</si>
  <si>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</si>
  <si>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</si>
  <si>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</si>
  <si>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</si>
  <si>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</si>
  <si>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</si>
  <si>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</si>
  <si>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</si>
  <si>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</si>
  <si>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</si>
  <si>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</si>
  <si>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</si>
  <si>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</si>
  <si>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</si>
  <si>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</si>
  <si>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</si>
  <si>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</si>
  <si>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</si>
  <si>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</si>
  <si>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</si>
  <si>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</si>
  <si>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</si>
  <si>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</si>
  <si>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</si>
  <si>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</si>
  <si>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</si>
  <si>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</si>
  <si>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</si>
  <si>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</si>
  <si>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</si>
  <si>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</si>
  <si>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</si>
  <si>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</si>
  <si>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</si>
  <si>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</si>
  <si>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</si>
  <si>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</si>
  <si>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</si>
  <si>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</si>
  <si>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</si>
  <si>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</si>
  <si>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</si>
  <si>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</si>
  <si>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</si>
  <si>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</si>
  <si>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</si>
  <si>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</si>
  <si>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</si>
  <si>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</si>
  <si>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</si>
  <si>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</si>
  <si>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</si>
  <si>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</si>
  <si>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</si>
  <si>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</si>
  <si>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</si>
  <si>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</si>
  <si>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</si>
  <si>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</si>
  <si>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</si>
  <si>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</si>
  <si>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</si>
  <si>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</si>
  <si>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</si>
  <si>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</si>
  <si>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</si>
  <si>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</si>
  <si>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</si>
  <si>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</si>
  <si>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</si>
  <si>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</si>
  <si>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</si>
  <si>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</si>
  <si>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</si>
  <si>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</si>
  <si>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</si>
  <si>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</si>
  <si>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</si>
  <si>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</si>
  <si>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</si>
  <si>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</si>
  <si>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</si>
  <si>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</si>
  <si>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</si>
  <si>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</si>
  <si>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</si>
  <si>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</si>
  <si>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</si>
  <si>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</si>
  <si>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</si>
  <si>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</si>
  <si>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</si>
  <si>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</si>
  <si>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</si>
  <si>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</si>
  <si>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</si>
  <si>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</si>
  <si>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</si>
  <si>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</si>
  <si>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</si>
  <si>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</si>
  <si>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</si>
  <si>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</si>
  <si>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</si>
  <si>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</si>
  <si>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</si>
  <si>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</si>
  <si>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</si>
  <si>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</si>
  <si>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</si>
  <si>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</si>
  <si>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</si>
  <si>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</si>
  <si>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</si>
  <si>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</si>
  <si>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</si>
  <si>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</si>
  <si>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</si>
  <si>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</si>
  <si>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</si>
  <si>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</si>
  <si>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</si>
  <si>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</si>
  <si>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</si>
  <si>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</si>
  <si>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</si>
  <si>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</si>
  <si>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</si>
  <si>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</si>
  <si>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</si>
  <si>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</si>
  <si>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</si>
  <si>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</si>
  <si>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</si>
  <si>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</si>
  <si>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</si>
  <si>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</si>
  <si>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</si>
  <si>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</si>
  <si>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</si>
  <si>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</si>
  <si>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</si>
  <si>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</si>
  <si>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</si>
  <si>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</si>
  <si>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</si>
  <si>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</si>
  <si>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</si>
  <si>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</si>
  <si>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</si>
  <si>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</si>
  <si>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</si>
  <si>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</si>
  <si>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</si>
  <si>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</si>
  <si>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</si>
  <si>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</si>
  <si>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</si>
  <si>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</si>
  <si>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</si>
  <si>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</si>
  <si>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</si>
  <si>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</si>
  <si>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</si>
  <si>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</si>
  <si>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</si>
  <si>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</si>
  <si>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</si>
  <si>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</si>
  <si>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</si>
  <si>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</si>
  <si>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</si>
  <si>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</si>
  <si>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</si>
  <si>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</si>
  <si>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</si>
  <si>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</si>
  <si>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</si>
  <si>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</si>
  <si>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</si>
  <si>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</si>
  <si>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</si>
  <si>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</si>
  <si>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</si>
  <si>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</si>
  <si>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</si>
  <si>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</si>
  <si>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</si>
  <si>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</si>
  <si>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</si>
  <si>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</si>
  <si>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</si>
  <si>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</si>
  <si>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</si>
  <si>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</si>
  <si>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</si>
  <si>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</si>
  <si>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</si>
  <si>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</si>
  <si>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</si>
  <si>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</si>
  <si>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</si>
  <si>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</si>
  <si>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</si>
  <si>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</si>
  <si>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</si>
  <si>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</si>
  <si>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</si>
  <si>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</si>
  <si>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</si>
  <si>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</si>
  <si>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</si>
  <si>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</si>
  <si>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</si>
  <si>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</si>
  <si>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</si>
  <si>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</si>
  <si>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</si>
  <si>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</si>
  <si>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</si>
  <si>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</si>
  <si>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</si>
  <si>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</si>
  <si>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</si>
  <si>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</si>
  <si>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</si>
  <si>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</si>
  <si>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</si>
  <si>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</si>
  <si>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</si>
  <si>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</si>
  <si>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</si>
  <si>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</si>
  <si>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</si>
  <si>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</si>
  <si>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</si>
  <si>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</si>
  <si>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</si>
  <si>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</si>
  <si>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</si>
  <si>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</si>
  <si>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</si>
  <si>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</si>
  <si>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</si>
  <si>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</si>
  <si>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</si>
  <si>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</si>
  <si>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</si>
  <si>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</si>
  <si>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</si>
  <si>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</si>
  <si>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</si>
  <si>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</si>
  <si>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</si>
  <si>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</si>
  <si>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</si>
  <si>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</si>
  <si>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</si>
  <si>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</si>
  <si>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</si>
  <si>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</si>
  <si>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</si>
  <si>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</si>
  <si>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</si>
  <si>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</si>
  <si>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</si>
  <si>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</si>
  <si>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</si>
  <si>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</si>
  <si>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</si>
  <si>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</si>
  <si>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</si>
  <si>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</si>
  <si>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</si>
  <si>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</si>
  <si>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</si>
  <si>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</si>
  <si>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</si>
  <si>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</si>
  <si>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</si>
  <si>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</si>
  <si>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</si>
  <si>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</si>
  <si>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</si>
  <si>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</si>
  <si>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</si>
  <si>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</si>
  <si>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</si>
  <si>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</si>
  <si>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</si>
  <si>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</si>
  <si>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</si>
  <si>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</si>
  <si>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</si>
  <si>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</si>
  <si>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</si>
  <si>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</si>
  <si>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</si>
  <si>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</si>
  <si>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</si>
  <si>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</si>
  <si>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</si>
  <si>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</si>
  <si>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</si>
  <si>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</si>
  <si>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</si>
  <si>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</si>
  <si>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</si>
  <si>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</si>
  <si>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</si>
  <si>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</si>
  <si>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</si>
  <si>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</si>
  <si>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</si>
  <si>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</si>
  <si>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</si>
  <si>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</si>
  <si>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</si>
  <si>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</si>
  <si>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</si>
  <si>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</si>
  <si>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</si>
  <si>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</si>
  <si>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</si>
  <si>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</si>
  <si>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</si>
  <si>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</si>
  <si>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</si>
  <si>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</si>
  <si>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</si>
  <si>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</si>
  <si>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</si>
  <si>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</si>
  <si>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</si>
  <si>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</si>
  <si>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</si>
  <si>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</si>
  <si>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</si>
  <si>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</si>
  <si>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</si>
  <si>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</si>
  <si>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</si>
  <si>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</si>
  <si>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</si>
  <si>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</si>
  <si>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</si>
  <si>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</si>
  <si>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</si>
  <si>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</si>
  <si>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</si>
  <si>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</si>
  <si>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</si>
  <si>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</si>
  <si>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</si>
  <si>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</si>
  <si>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</si>
  <si>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</si>
  <si>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</si>
  <si>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</si>
  <si>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</si>
  <si>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</si>
  <si>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</si>
  <si>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</si>
  <si>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</si>
  <si>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</si>
  <si>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</si>
  <si>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</si>
  <si>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</si>
  <si>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</si>
  <si>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</si>
  <si>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</si>
  <si>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</si>
  <si>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</si>
  <si>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</si>
  <si>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</si>
  <si>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</si>
  <si>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</si>
  <si>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</si>
  <si>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</si>
  <si>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</si>
  <si>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</si>
  <si>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</si>
  <si>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</si>
  <si>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</si>
  <si>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</si>
  <si>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</si>
  <si>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</si>
  <si>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</si>
  <si>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</si>
  <si>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</si>
  <si>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</si>
  <si>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</si>
  <si>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</si>
  <si>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</si>
  <si>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</si>
  <si>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</si>
  <si>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</si>
  <si>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</si>
  <si>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</si>
  <si>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</si>
  <si>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</si>
  <si>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</si>
  <si>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</si>
  <si>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</si>
  <si>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</si>
  <si>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</si>
  <si>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</si>
  <si>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</si>
  <si>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</si>
  <si>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</si>
  <si>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</si>
  <si>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</si>
  <si>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</si>
  <si>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</si>
  <si>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</si>
  <si>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</si>
  <si>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</si>
  <si>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</si>
  <si>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</si>
  <si>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</si>
  <si>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</si>
  <si>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</si>
  <si>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</si>
  <si>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</si>
  <si>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</si>
  <si>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</si>
  <si>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</si>
  <si>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</si>
  <si>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</si>
  <si>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</si>
  <si>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</si>
  <si>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</si>
  <si>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</si>
  <si>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</si>
  <si>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</si>
  <si>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</si>
  <si>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</si>
  <si>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</si>
  <si>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</si>
  <si>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</si>
  <si>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</si>
  <si>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</si>
  <si>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</si>
  <si>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</si>
  <si>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</si>
  <si>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</si>
  <si>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</si>
  <si>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</si>
  <si>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</si>
  <si>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</si>
  <si>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</si>
  <si>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</si>
  <si>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</si>
  <si>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</si>
  <si>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</si>
  <si>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</si>
  <si>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</si>
  <si>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</si>
  <si>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</si>
  <si>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</si>
  <si>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</si>
  <si>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</si>
  <si>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</si>
  <si>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</si>
  <si>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</si>
  <si>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</si>
  <si>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</si>
  <si>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</si>
  <si>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</si>
  <si>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</si>
  <si>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</si>
  <si>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</si>
  <si>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</si>
  <si>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</si>
  <si>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</si>
  <si>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</si>
  <si>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</si>
  <si>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</si>
  <si>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</si>
  <si>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</si>
  <si>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</si>
  <si>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</si>
  <si>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</si>
  <si>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</si>
  <si>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</si>
  <si>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</si>
  <si>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</si>
  <si>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</si>
  <si>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</si>
  <si>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</si>
  <si>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</si>
  <si>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</si>
  <si>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</si>
  <si>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</si>
  <si>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</si>
  <si>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</si>
  <si>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</si>
  <si>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</si>
  <si>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</si>
  <si>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</si>
  <si>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</si>
  <si>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</si>
  <si>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</si>
  <si>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</si>
  <si>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</si>
  <si>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</si>
  <si>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</si>
  <si>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</si>
  <si>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</si>
  <si>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</si>
  <si>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</si>
  <si>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</si>
  <si>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</si>
  <si>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</si>
  <si>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</si>
  <si>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</si>
  <si>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</si>
  <si>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</si>
  <si>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</si>
  <si>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</si>
  <si>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</si>
  <si>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</si>
  <si>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</si>
  <si>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</si>
  <si>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</si>
  <si>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</si>
  <si>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</si>
  <si>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</si>
  <si>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</si>
  <si>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</si>
  <si>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</si>
  <si>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</si>
  <si>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</si>
  <si>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</si>
  <si>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</si>
  <si>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</si>
  <si>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</si>
  <si>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</si>
  <si>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</si>
  <si>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</si>
  <si>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</si>
  <si>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</si>
  <si>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</si>
  <si>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</si>
  <si>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</si>
  <si>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</si>
  <si>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</si>
  <si>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</si>
  <si>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</si>
  <si>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</si>
  <si>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</si>
  <si>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</si>
  <si>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</si>
  <si>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</si>
  <si>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</si>
  <si>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</si>
  <si>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</si>
  <si>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</si>
  <si>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</si>
  <si>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</si>
  <si>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</si>
  <si>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</si>
  <si>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</si>
  <si>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</si>
  <si>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</si>
  <si>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</si>
  <si>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</si>
  <si>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</si>
  <si>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</si>
  <si>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</si>
  <si>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</si>
  <si>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</si>
  <si>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</si>
  <si>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</si>
  <si>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</si>
  <si>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</si>
  <si>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</si>
  <si>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</si>
  <si>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</si>
  <si>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</si>
  <si>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</si>
  <si>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</si>
  <si>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</si>
  <si>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</si>
  <si>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</si>
  <si>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</si>
  <si>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</si>
  <si>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</si>
  <si>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</si>
  <si>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</si>
  <si>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</si>
  <si>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</si>
  <si>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</si>
  <si>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</si>
  <si>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</si>
  <si>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</si>
  <si>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</si>
  <si>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</si>
  <si>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</si>
  <si>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</si>
  <si>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</si>
  <si>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</si>
  <si>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</si>
  <si>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</si>
  <si>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</si>
  <si>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</si>
  <si>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</si>
  <si>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</si>
  <si>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</si>
  <si>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</si>
  <si>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</si>
  <si>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</si>
  <si>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</si>
  <si>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</si>
  <si>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</si>
  <si>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</si>
  <si>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</si>
  <si>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</si>
  <si>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</si>
  <si>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</si>
  <si>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</si>
  <si>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</si>
  <si>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</si>
  <si>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</si>
  <si>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</si>
  <si>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</si>
  <si>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</si>
  <si>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</si>
  <si>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</si>
  <si>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</si>
  <si>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</si>
  <si>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</si>
  <si>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</si>
  <si>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</si>
  <si>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</si>
  <si>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</si>
  <si>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</si>
  <si>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</si>
  <si>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</si>
  <si>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</si>
  <si>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</si>
  <si>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</si>
  <si>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</si>
  <si>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</si>
  <si>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</si>
  <si>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</si>
  <si>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</si>
  <si>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</si>
  <si>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</si>
  <si>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</si>
  <si>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</si>
  <si>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</si>
  <si>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</si>
  <si>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</si>
  <si>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</si>
  <si>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</si>
  <si>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</si>
  <si>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</si>
  <si>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</si>
  <si>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</si>
  <si>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</si>
  <si>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</si>
  <si>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</si>
  <si>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</si>
  <si>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</si>
  <si>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</si>
  <si>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</si>
  <si>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</si>
  <si>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</si>
  <si>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</si>
  <si>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</si>
  <si>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</si>
  <si>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</si>
  <si>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</si>
  <si>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</si>
  <si>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</si>
  <si>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</si>
  <si>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</si>
  <si>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</si>
  <si>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</si>
  <si>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</si>
  <si>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</si>
  <si>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</si>
  <si>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</si>
  <si>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</si>
  <si>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</si>
  <si>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</si>
  <si>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</si>
  <si>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</si>
  <si>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</si>
  <si>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</si>
  <si>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</si>
  <si>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</si>
  <si>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</si>
  <si>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</si>
  <si>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</si>
  <si>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</si>
  <si>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</si>
  <si>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</si>
  <si>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</si>
  <si>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</si>
  <si>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</si>
  <si>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</si>
  <si>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</si>
  <si>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</si>
  <si>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</si>
  <si>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</si>
  <si>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</si>
  <si>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</si>
  <si>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</si>
  <si>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</si>
  <si>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</si>
  <si>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</si>
  <si>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</si>
  <si>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</si>
  <si>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</si>
  <si>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</si>
  <si>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</si>
  <si>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</si>
  <si>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</si>
  <si>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</si>
  <si>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</si>
  <si>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</si>
  <si>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</si>
  <si>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</si>
  <si>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</si>
  <si>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</si>
  <si>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</si>
  <si>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</si>
  <si>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</si>
  <si>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</si>
  <si>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</si>
  <si>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</si>
  <si>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</si>
  <si>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</si>
  <si>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</si>
  <si>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</si>
  <si>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</si>
  <si>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</si>
  <si>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</si>
  <si>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</si>
  <si>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</si>
  <si>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</si>
  <si>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</si>
  <si>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</si>
  <si>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</si>
  <si>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</si>
  <si>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</si>
  <si>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</si>
  <si>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</si>
  <si>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</si>
  <si>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</si>
  <si>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</si>
  <si>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</si>
  <si>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</si>
  <si>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</si>
  <si>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</si>
  <si>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</si>
  <si>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</si>
  <si>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</si>
  <si>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</si>
  <si>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</si>
  <si>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</si>
  <si>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</si>
  <si>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</si>
  <si>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</si>
  <si>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</si>
  <si>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</si>
  <si>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</si>
  <si>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</si>
  <si>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</si>
  <si>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</si>
  <si>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</si>
  <si>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</si>
  <si>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</si>
  <si>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</si>
  <si>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</si>
  <si>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</si>
  <si>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</si>
  <si>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</si>
  <si>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</si>
  <si>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</si>
  <si>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</si>
  <si>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</si>
  <si>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</si>
  <si>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</si>
  <si>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</si>
  <si>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</si>
  <si>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</si>
  <si>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</si>
  <si>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</si>
  <si>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</si>
  <si>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</si>
  <si>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</si>
  <si>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</si>
  <si>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</si>
  <si>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</si>
  <si>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</si>
  <si>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</si>
  <si>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</si>
  <si>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</si>
  <si>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</si>
  <si>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</si>
  <si>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</si>
  <si>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</si>
  <si>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</si>
  <si>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</si>
  <si>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</si>
  <si>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</si>
  <si>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</si>
  <si>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</si>
  <si>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</si>
  <si>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</si>
  <si>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</si>
  <si>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</si>
  <si>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</si>
  <si>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</si>
  <si>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</si>
  <si>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</si>
  <si>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</si>
  <si>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</si>
  <si>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</si>
  <si>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</si>
  <si>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</si>
  <si>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</si>
  <si>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</si>
  <si>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</si>
  <si>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</si>
  <si>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</si>
  <si>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</si>
  <si>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</si>
  <si>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</si>
  <si>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</si>
  <si>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</si>
  <si>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</si>
  <si>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</si>
  <si>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</si>
  <si>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</si>
  <si>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</si>
  <si>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</si>
  <si>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</si>
  <si>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</si>
  <si>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</si>
  <si>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</si>
  <si>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</si>
  <si>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</si>
  <si>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</si>
  <si>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</si>
  <si>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</si>
  <si>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</si>
  <si>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</si>
  <si>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</si>
  <si>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</si>
  <si>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</si>
  <si>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</si>
  <si>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</si>
  <si>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</si>
  <si>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</si>
  <si>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</si>
  <si>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</si>
  <si>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</si>
  <si>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</si>
  <si>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</si>
  <si>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</si>
  <si>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</si>
  <si>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</si>
  <si>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</si>
  <si>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</si>
  <si>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</si>
  <si>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</si>
  <si>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</si>
  <si>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</si>
  <si>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</si>
  <si>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</si>
  <si>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</si>
  <si>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</si>
  <si>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</si>
  <si>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</si>
  <si>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</si>
  <si>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</si>
  <si>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</si>
  <si>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</si>
  <si>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</si>
  <si>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</si>
  <si>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</si>
  <si>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</si>
  <si>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</si>
  <si>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</si>
  <si>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</si>
  <si>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</si>
  <si>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</si>
  <si>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</si>
  <si>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</si>
  <si>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</si>
  <si>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</si>
  <si>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</si>
  <si>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</si>
  <si>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</si>
  <si>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</si>
  <si>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</si>
  <si>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</si>
  <si>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</si>
  <si>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</si>
  <si>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</si>
  <si>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</si>
  <si>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</si>
  <si>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</si>
  <si>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</si>
  <si>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</si>
  <si>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</si>
  <si>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</si>
  <si>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</si>
  <si>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</si>
  <si>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</si>
  <si>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</si>
  <si>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</si>
  <si>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</si>
  <si>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</si>
  <si>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</si>
  <si>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</si>
  <si>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</si>
  <si>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</si>
  <si>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</si>
  <si>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</si>
  <si>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</si>
  <si>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</si>
  <si>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</si>
  <si>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</si>
  <si>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</si>
  <si>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</si>
  <si>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</si>
  <si>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</si>
  <si>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</si>
  <si>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</si>
  <si>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</si>
  <si>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</si>
  <si>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</si>
  <si>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</si>
  <si>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</si>
  <si>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</si>
  <si>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</si>
  <si>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</si>
  <si>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</si>
  <si>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</si>
  <si>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</si>
  <si>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</si>
  <si>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</si>
  <si>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</si>
  <si>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</si>
  <si>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</si>
  <si>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</si>
  <si>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</si>
  <si>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</si>
  <si>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</si>
  <si>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</si>
  <si>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</si>
  <si>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</si>
  <si>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</si>
  <si>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</si>
  <si>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</si>
  <si>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</si>
  <si>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</si>
  <si>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</si>
  <si>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</si>
  <si>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</si>
  <si>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</si>
  <si>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</si>
  <si>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</si>
  <si>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</si>
  <si>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</si>
  <si>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</si>
  <si>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</si>
  <si>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</si>
  <si>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</si>
  <si>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</si>
  <si>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</si>
  <si>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</si>
  <si>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</si>
  <si>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</si>
  <si>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</si>
  <si>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</si>
  <si>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</si>
  <si>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</si>
  <si>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</si>
  <si>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</si>
  <si>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</si>
  <si>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</si>
  <si>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</si>
  <si>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</si>
  <si>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</si>
  <si>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</si>
  <si>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</si>
  <si>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</si>
  <si>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</si>
  <si>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</si>
  <si>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</si>
  <si>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</si>
  <si>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</si>
  <si>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</si>
  <si>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</si>
  <si>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</si>
  <si>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</si>
  <si>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</si>
  <si>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</si>
  <si>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</si>
  <si>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</si>
  <si>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</si>
  <si>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</si>
  <si>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</si>
  <si>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</si>
  <si>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</si>
  <si>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</si>
  <si>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</si>
  <si>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</si>
  <si>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</si>
  <si>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</si>
  <si>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</si>
  <si>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</si>
  <si>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</si>
  <si>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</si>
  <si>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</si>
  <si>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</si>
  <si>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</si>
  <si>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</si>
  <si>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</si>
  <si>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</si>
  <si>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</si>
  <si>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</si>
  <si>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</si>
  <si>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</si>
  <si>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</si>
  <si>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</si>
  <si>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</si>
  <si>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</si>
  <si>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</si>
  <si>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</si>
  <si>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</si>
  <si>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</si>
  <si>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</si>
  <si>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</si>
  <si>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</si>
  <si>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</si>
  <si>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</si>
  <si>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</si>
  <si>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</si>
  <si>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</si>
  <si>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</si>
  <si>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</si>
  <si>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</si>
  <si>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</si>
  <si>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</si>
  <si>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</si>
  <si>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</si>
  <si>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</si>
  <si>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</si>
  <si>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</si>
  <si>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</si>
  <si>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</si>
  <si>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</si>
  <si>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</si>
  <si>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</si>
  <si>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</si>
  <si>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</si>
  <si>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</si>
  <si>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</si>
  <si>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</si>
  <si>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</si>
  <si>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</si>
  <si>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</si>
  <si>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</si>
  <si>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</si>
  <si>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</si>
  <si>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</si>
  <si>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</si>
  <si>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</si>
  <si>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</si>
  <si>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</si>
  <si>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</si>
  <si>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</si>
  <si>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</si>
  <si>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</si>
  <si>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</si>
  <si>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</si>
  <si>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</si>
  <si>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</si>
  <si>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</si>
  <si>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</si>
  <si>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</si>
  <si>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</si>
  <si>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</si>
  <si>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</si>
  <si>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</si>
  <si>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</si>
  <si>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</si>
  <si>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</si>
  <si>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</si>
  <si>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</si>
  <si>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</si>
  <si>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</si>
  <si>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</si>
  <si>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</si>
  <si>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</si>
  <si>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</si>
  <si>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</si>
  <si>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</si>
  <si>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</si>
  <si>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</si>
  <si>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</si>
  <si>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</si>
  <si>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</si>
  <si>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</si>
  <si>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</si>
  <si>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</si>
  <si>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</si>
  <si>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</si>
  <si>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</si>
  <si>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</si>
  <si>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</si>
  <si>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</si>
  <si>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</si>
  <si>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</si>
  <si>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</si>
  <si>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</si>
  <si>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</si>
  <si>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</si>
  <si>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</si>
  <si>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</si>
  <si>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</si>
  <si>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</si>
  <si>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</si>
  <si>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</si>
  <si>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</si>
  <si>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</si>
  <si>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</si>
  <si>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</si>
  <si>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</si>
  <si>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</si>
  <si>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</si>
  <si>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</si>
  <si>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</si>
  <si>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</si>
  <si>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</si>
  <si>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</si>
  <si>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</si>
  <si>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</si>
  <si>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</si>
  <si>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</si>
  <si>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</si>
  <si>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</si>
  <si>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</si>
  <si>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</si>
  <si>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</si>
  <si>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</si>
  <si>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</si>
  <si>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</si>
  <si>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</si>
  <si>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</si>
  <si>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</si>
  <si>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</si>
  <si>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</si>
  <si>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</si>
  <si>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</si>
  <si>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</si>
  <si>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</si>
  <si>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</si>
  <si>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</si>
  <si>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</si>
  <si>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</si>
  <si>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</si>
  <si>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</si>
  <si>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</si>
  <si>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</si>
  <si>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</si>
  <si>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</si>
  <si>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</si>
  <si>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</si>
  <si>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</si>
  <si>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</si>
  <si>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</si>
  <si>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</si>
  <si>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</si>
  <si>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</si>
  <si>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</si>
  <si>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</si>
  <si>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</si>
  <si>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</si>
  <si>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</si>
  <si>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</si>
  <si>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</si>
  <si>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</si>
  <si>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</si>
  <si>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</si>
  <si>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</si>
  <si>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</si>
  <si>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</si>
  <si>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</si>
  <si>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</si>
  <si>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</si>
  <si>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</si>
  <si>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</si>
  <si>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</si>
  <si>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</si>
  <si>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</si>
  <si>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</si>
  <si>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</si>
  <si>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</si>
  <si>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</si>
  <si>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</si>
  <si>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</si>
  <si>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</si>
  <si>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</si>
  <si>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</si>
  <si>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</si>
  <si>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</si>
  <si>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</si>
  <si>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</si>
  <si>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</si>
  <si>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</si>
  <si>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</si>
  <si>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</si>
  <si>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</si>
  <si>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</si>
  <si>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</si>
  <si>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</si>
  <si>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</si>
  <si>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</si>
  <si>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</si>
  <si>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</si>
  <si>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</si>
  <si>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</si>
  <si>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</si>
  <si>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</si>
  <si>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</si>
  <si>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</si>
  <si>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</si>
  <si>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</si>
  <si>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</si>
  <si>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</si>
  <si>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</si>
  <si>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</si>
  <si>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</si>
  <si>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</si>
  <si>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</si>
  <si>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</si>
  <si>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</si>
  <si>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</si>
  <si>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</si>
  <si>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</si>
  <si>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</si>
  <si>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</si>
  <si>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</si>
  <si>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</si>
  <si>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</si>
  <si>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</si>
  <si>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</si>
  <si>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</si>
  <si>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</si>
  <si>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</si>
  <si>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</si>
  <si>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</si>
  <si>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</si>
  <si>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</si>
  <si>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</si>
  <si>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</si>
  <si>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</si>
  <si>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</si>
  <si>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</si>
  <si>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</si>
  <si>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</si>
  <si>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</si>
  <si>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</si>
  <si>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</si>
  <si>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</si>
  <si>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</si>
  <si>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</si>
  <si>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</si>
  <si>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</si>
  <si>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</si>
  <si>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</si>
  <si>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</si>
  <si>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</si>
  <si>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</si>
  <si>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</si>
  <si>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</si>
  <si>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</si>
  <si>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</si>
  <si>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</si>
  <si>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</si>
  <si>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</si>
  <si>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</si>
  <si>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</si>
  <si>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</si>
  <si>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</si>
  <si>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</si>
  <si>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</si>
  <si>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</si>
  <si>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</si>
  <si>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</si>
  <si>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</si>
  <si>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</si>
  <si>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</si>
  <si>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</si>
  <si>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</si>
  <si>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</si>
  <si>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</si>
  <si>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</si>
  <si>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</si>
  <si>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</si>
  <si>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</si>
  <si>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</si>
  <si>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</si>
  <si>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</si>
  <si>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</si>
  <si>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</si>
  <si>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</si>
  <si>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</si>
  <si>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</si>
  <si>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</si>
  <si>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</si>
  <si>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</si>
  <si>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</si>
  <si>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</si>
  <si>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</si>
  <si>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</si>
  <si>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</si>
  <si>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</si>
  <si>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</si>
  <si>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</si>
  <si>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</si>
  <si>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</si>
  <si>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</si>
  <si>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</si>
  <si>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</si>
  <si>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</si>
  <si>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</si>
  <si>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</si>
  <si>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</si>
  <si>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</si>
  <si>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</si>
  <si>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</si>
  <si>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</si>
  <si>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</si>
  <si>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</si>
  <si>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</si>
  <si>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</si>
  <si>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</si>
  <si>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</si>
  <si>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</si>
  <si>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</si>
  <si>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</si>
  <si>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</si>
  <si>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</si>
  <si>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</si>
  <si>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</si>
  <si>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</si>
  <si>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</si>
  <si>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</si>
  <si>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</si>
  <si>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</si>
  <si>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</si>
  <si>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</si>
  <si>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</si>
  <si>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</si>
  <si>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</si>
  <si>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</si>
  <si>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</si>
  <si>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</si>
  <si>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</si>
  <si>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</si>
  <si>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</si>
  <si>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</si>
  <si>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</si>
  <si>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</si>
  <si>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</si>
  <si>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</si>
  <si>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</si>
  <si>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</si>
  <si>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</si>
  <si>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</si>
  <si>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</si>
  <si>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</si>
  <si>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</si>
  <si>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</si>
  <si>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</si>
  <si>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</si>
  <si>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</si>
  <si>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</si>
  <si>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</si>
  <si>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</si>
  <si>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</si>
  <si>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</si>
  <si>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</si>
  <si>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</si>
  <si>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</si>
  <si>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</si>
  <si>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</si>
  <si>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</si>
  <si>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</si>
  <si>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</si>
  <si>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</si>
  <si>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</si>
  <si>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</si>
  <si>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</si>
  <si>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</si>
  <si>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</si>
  <si>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</si>
  <si>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</si>
  <si>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</si>
  <si>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</si>
  <si>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</si>
  <si>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</si>
  <si>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</si>
  <si>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</si>
  <si>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</si>
  <si>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</si>
  <si>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</si>
  <si>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</si>
  <si>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</si>
  <si>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</si>
  <si>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</si>
  <si>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</si>
  <si>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</si>
  <si>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</si>
  <si>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</si>
  <si>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</si>
  <si>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</si>
  <si>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</si>
  <si>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</si>
  <si>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</si>
  <si>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</si>
  <si>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</si>
  <si>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</si>
  <si>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</si>
  <si>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</si>
  <si>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</si>
  <si>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</si>
  <si>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</si>
  <si>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</si>
  <si>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</si>
  <si>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</si>
  <si>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</si>
  <si>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</si>
  <si>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</si>
  <si>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</si>
  <si>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</si>
  <si>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</si>
  <si>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</si>
  <si>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</si>
  <si>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</si>
  <si>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</si>
  <si>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</si>
  <si>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</si>
  <si>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</si>
  <si>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</si>
  <si>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</si>
  <si>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</si>
  <si>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</si>
  <si>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</si>
  <si>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</si>
  <si>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</si>
  <si>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</si>
  <si>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</si>
  <si>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</si>
  <si>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</si>
  <si>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</si>
  <si>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</si>
  <si>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</si>
  <si>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</si>
  <si>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</si>
  <si>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</si>
  <si>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</si>
  <si>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</si>
  <si>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</si>
  <si>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</si>
  <si>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</si>
  <si>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</si>
  <si>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</si>
  <si>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</si>
  <si>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</si>
  <si>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</si>
  <si>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</si>
  <si>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</si>
  <si>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</si>
  <si>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</si>
  <si>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</si>
  <si>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</si>
  <si>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</si>
  <si>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</si>
  <si>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</si>
  <si>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</si>
  <si>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</si>
  <si>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</si>
  <si>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</si>
  <si>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</si>
  <si>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</si>
  <si>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</si>
  <si>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</si>
  <si>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</si>
  <si>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</si>
  <si>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</si>
  <si>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</si>
  <si>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</si>
  <si>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</si>
  <si>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</si>
  <si>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</si>
  <si>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</si>
  <si>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</si>
  <si>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</si>
  <si>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</si>
  <si>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</si>
  <si>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</si>
  <si>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</si>
  <si>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</si>
  <si>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</si>
  <si>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</si>
  <si>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</si>
  <si>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</si>
  <si>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</si>
  <si>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</si>
  <si>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</si>
  <si>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</si>
  <si>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</si>
  <si>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</si>
  <si>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</si>
  <si>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</si>
  <si>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</si>
  <si>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</si>
  <si>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</si>
  <si>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</si>
  <si>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</si>
  <si>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</si>
  <si>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</si>
  <si>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</si>
  <si>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</si>
  <si>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</si>
  <si>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</si>
  <si>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</si>
  <si>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</si>
  <si>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</si>
  <si>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</si>
  <si>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</si>
  <si>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</si>
  <si>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</si>
  <si>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</si>
  <si>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</si>
  <si>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</si>
  <si>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</si>
  <si>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</si>
  <si>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</si>
  <si>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</si>
  <si>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</si>
  <si>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</si>
  <si>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</si>
  <si>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</si>
  <si>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</si>
  <si>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</si>
  <si>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</si>
  <si>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</si>
  <si>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</si>
  <si>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</si>
  <si>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</si>
  <si>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</si>
  <si>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</si>
  <si>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</si>
  <si>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</si>
  <si>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</si>
  <si>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</si>
  <si>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</si>
  <si>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</si>
  <si>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</si>
  <si>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</si>
  <si>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</si>
  <si>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</si>
  <si>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</si>
  <si>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</si>
  <si>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</si>
  <si>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</si>
  <si>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</si>
  <si>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</si>
  <si>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</si>
  <si>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</si>
  <si>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</si>
  <si>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</si>
  <si>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</si>
  <si>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</si>
  <si>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</si>
  <si>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</si>
  <si>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</si>
  <si>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</si>
  <si>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</si>
  <si>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</si>
  <si>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</si>
  <si>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</si>
  <si>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</si>
  <si>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</si>
  <si>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</si>
  <si>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</si>
  <si>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</si>
  <si>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</si>
  <si>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</si>
  <si>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</si>
  <si>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</si>
  <si>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</si>
  <si>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</si>
  <si>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</si>
  <si>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</si>
  <si>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</si>
  <si>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</si>
  <si>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</si>
  <si>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</si>
  <si>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</si>
  <si>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</si>
  <si>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</si>
  <si>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</si>
  <si>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</si>
  <si>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</si>
  <si>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</si>
  <si>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</si>
  <si>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</si>
  <si>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</si>
  <si>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</si>
  <si>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</si>
  <si>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</si>
  <si>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</si>
  <si>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</si>
  <si>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</si>
  <si>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</si>
  <si>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</si>
  <si>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</si>
  <si>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</si>
  <si>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</si>
  <si>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</si>
  <si>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</si>
  <si>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</si>
  <si>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</si>
  <si>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</si>
  <si>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</si>
  <si>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</si>
  <si>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</si>
  <si>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</si>
  <si>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</si>
  <si>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</si>
  <si>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</si>
  <si>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</si>
  <si>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</si>
  <si>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</si>
  <si>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</si>
  <si>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</si>
  <si>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</si>
  <si>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</si>
  <si>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</si>
  <si>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</si>
  <si>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</si>
  <si>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</si>
  <si>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</si>
  <si>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</si>
  <si>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</si>
  <si>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</si>
  <si>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</si>
  <si>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</si>
  <si>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</si>
  <si>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</si>
  <si>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</si>
  <si>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</si>
  <si>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</si>
  <si>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</si>
  <si>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</si>
  <si>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</si>
  <si>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</si>
  <si>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</si>
  <si>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</si>
  <si>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</si>
  <si>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</si>
  <si>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</si>
  <si>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</si>
  <si>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</si>
  <si>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</si>
  <si>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</si>
  <si>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</si>
  <si>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</si>
  <si>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</si>
  <si>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</si>
  <si>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</si>
  <si>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</si>
  <si>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</si>
  <si>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</si>
  <si>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</si>
  <si>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</si>
  <si>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</si>
  <si>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</si>
  <si>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</si>
  <si>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</si>
  <si>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</si>
  <si>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</si>
  <si>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</si>
  <si>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</si>
  <si>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</si>
  <si>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</si>
  <si>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</si>
  <si>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</si>
  <si>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</si>
  <si>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</si>
  <si>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</si>
  <si>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</si>
  <si>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</si>
  <si>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</si>
  <si>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</si>
  <si>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</si>
  <si>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</si>
  <si>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</si>
  <si>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</si>
  <si>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</si>
  <si>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</si>
  <si>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</si>
  <si>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</si>
  <si>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</si>
  <si>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</si>
  <si>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</si>
  <si>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</si>
  <si>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</si>
  <si>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</si>
  <si>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</si>
  <si>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</si>
  <si>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</si>
  <si>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</si>
  <si>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</si>
  <si>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</si>
  <si>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</si>
  <si>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</si>
  <si>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</si>
  <si>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</si>
  <si>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</si>
  <si>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</si>
  <si>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</si>
  <si>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</si>
  <si>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</si>
  <si>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</si>
  <si>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</si>
  <si>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</si>
  <si>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</si>
  <si>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</si>
  <si>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</si>
  <si>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</si>
  <si>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</si>
  <si>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</si>
  <si>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</si>
  <si>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</si>
  <si>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</si>
  <si>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</si>
  <si>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</si>
  <si>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</si>
  <si>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</si>
  <si>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</si>
  <si>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</si>
  <si>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</si>
  <si>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</si>
  <si>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</si>
  <si>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</si>
  <si>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</si>
  <si>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</si>
  <si>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</si>
  <si>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</si>
  <si>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</si>
  <si>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</si>
  <si>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</si>
  <si>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</si>
  <si>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</si>
  <si>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</si>
  <si>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</si>
  <si>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</si>
  <si>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</si>
  <si>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</si>
  <si>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</si>
  <si>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</si>
  <si>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</si>
  <si>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</si>
  <si>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</si>
  <si>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</si>
  <si>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</si>
  <si>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</si>
  <si>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</si>
  <si>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</si>
  <si>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</si>
  <si>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</si>
  <si>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</si>
  <si>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</si>
  <si>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</si>
  <si>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</si>
  <si>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</si>
  <si>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</si>
  <si>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</si>
  <si>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</si>
  <si>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</si>
  <si>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</si>
  <si>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</si>
  <si>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</si>
  <si>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</si>
  <si>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</si>
  <si>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</si>
  <si>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</si>
  <si>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</si>
  <si>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</si>
  <si>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</si>
  <si>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</si>
  <si>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</si>
  <si>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</si>
  <si>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</si>
  <si>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</si>
  <si>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</si>
  <si>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</si>
  <si>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</si>
  <si>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</si>
  <si>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</si>
  <si>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</si>
  <si>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</si>
  <si>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</si>
  <si>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</si>
  <si>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</si>
  <si>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</si>
  <si>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</si>
  <si>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</si>
  <si>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</si>
  <si>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</si>
  <si>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</si>
  <si>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</si>
  <si>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</si>
  <si>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</si>
  <si>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</si>
  <si>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</si>
  <si>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</si>
  <si>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</si>
  <si>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</si>
  <si>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</si>
  <si>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</si>
  <si>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</si>
  <si>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</si>
  <si>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</si>
  <si>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</si>
  <si>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</si>
  <si>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</si>
  <si>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</si>
  <si>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</si>
  <si>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</si>
  <si>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</si>
  <si>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</si>
  <si>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</si>
  <si>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</si>
  <si>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</si>
  <si>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</si>
  <si>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</si>
  <si>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</si>
  <si>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</si>
  <si>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</si>
  <si>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</si>
  <si>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</si>
  <si>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</si>
  <si>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</si>
  <si>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</si>
  <si>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</si>
  <si>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</si>
  <si>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</si>
  <si>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</si>
  <si>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</si>
  <si>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</si>
  <si>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</si>
  <si>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</si>
  <si>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</si>
  <si>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</si>
  <si>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</si>
  <si>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</si>
  <si>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</si>
  <si>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</si>
  <si>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</si>
  <si>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</si>
  <si>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</si>
  <si>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</si>
  <si>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</si>
  <si>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</si>
  <si>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</si>
  <si>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</si>
  <si>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</si>
  <si>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</si>
  <si>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</si>
  <si>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</si>
  <si>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</si>
  <si>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</si>
  <si>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</si>
  <si>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</si>
  <si>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</si>
  <si>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</si>
  <si>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</si>
  <si>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</si>
  <si>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</si>
  <si>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</si>
  <si>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</si>
  <si>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</si>
  <si>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</si>
  <si>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</si>
  <si>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</si>
  <si>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</si>
  <si>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</si>
  <si>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</si>
  <si>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</si>
  <si>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</si>
  <si>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</si>
  <si>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</si>
  <si>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</si>
  <si>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</si>
  <si>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</si>
  <si>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</si>
  <si>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</si>
  <si>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</si>
  <si>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</si>
  <si>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</si>
  <si>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</si>
  <si>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</si>
  <si>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</si>
  <si>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</si>
  <si>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</si>
  <si>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</si>
  <si>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</si>
  <si>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</si>
  <si>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</si>
  <si>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</si>
  <si>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</si>
  <si>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</si>
  <si>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</si>
  <si>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</si>
  <si>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</si>
  <si>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</si>
  <si>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</si>
  <si>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</si>
  <si>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</si>
  <si>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</si>
  <si>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</si>
  <si>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</si>
  <si>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</si>
  <si>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</si>
  <si>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</si>
  <si>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</si>
  <si>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</si>
  <si>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</si>
  <si>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</si>
  <si>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</si>
  <si>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</si>
  <si>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</si>
  <si>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</si>
  <si>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</si>
  <si>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</si>
  <si>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</si>
  <si>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</si>
  <si>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</si>
  <si>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</si>
  <si>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</si>
  <si>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</si>
  <si>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</si>
  <si>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</si>
  <si>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</si>
  <si>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</si>
  <si>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</si>
  <si>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</si>
  <si>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</si>
  <si>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</si>
  <si>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</si>
  <si>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</si>
  <si>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</si>
  <si>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</si>
  <si>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</si>
  <si>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</si>
  <si>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</si>
  <si>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</si>
  <si>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</si>
  <si>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</si>
  <si>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</si>
  <si>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</si>
  <si>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</si>
  <si>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</si>
  <si>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</si>
  <si>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</si>
  <si>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</si>
  <si>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</si>
  <si>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</si>
  <si>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</si>
  <si>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</si>
  <si>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</si>
  <si>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</si>
  <si>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</si>
  <si>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</si>
  <si>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</si>
  <si>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</si>
  <si>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</si>
  <si>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</si>
  <si>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</si>
  <si>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</si>
  <si>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</si>
  <si>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</si>
  <si>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</si>
  <si>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</si>
  <si>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</si>
  <si>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</si>
  <si>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</si>
  <si>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</si>
  <si>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</si>
  <si>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</si>
  <si>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</si>
  <si>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</si>
  <si>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</si>
  <si>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</si>
  <si>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</si>
  <si>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</si>
  <si>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</si>
  <si>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</si>
  <si>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</si>
  <si>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</si>
  <si>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</si>
  <si>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</si>
  <si>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</si>
  <si>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</si>
  <si>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</si>
  <si>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</si>
  <si>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</si>
  <si>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</si>
  <si>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</si>
  <si>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</si>
  <si>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</si>
  <si>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</si>
  <si>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</si>
  <si>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</si>
  <si>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</si>
  <si>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</si>
  <si>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</si>
  <si>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</si>
  <si>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</si>
  <si>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</si>
  <si>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</si>
  <si>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</si>
  <si>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</si>
  <si>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</si>
  <si>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</si>
  <si>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</si>
  <si>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</si>
  <si>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</si>
  <si>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</si>
  <si>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</si>
  <si>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</si>
  <si>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</si>
  <si>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</si>
  <si>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</si>
  <si>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</si>
  <si>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</si>
  <si>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</si>
  <si>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</si>
  <si>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</si>
  <si>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</si>
  <si>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</si>
  <si>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</si>
  <si>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</si>
  <si>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</si>
  <si>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</si>
  <si>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</si>
  <si>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</si>
  <si>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</si>
  <si>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</si>
  <si>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</si>
  <si>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</si>
  <si>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</si>
  <si>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</si>
  <si>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</si>
  <si>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</si>
  <si>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</si>
  <si>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</si>
  <si>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</si>
  <si>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</si>
  <si>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</si>
  <si>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</si>
  <si>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</si>
  <si>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</si>
  <si>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</si>
  <si>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</si>
  <si>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</si>
  <si>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</si>
  <si>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</si>
  <si>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</si>
  <si>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</si>
  <si>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</si>
  <si>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</si>
  <si>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</si>
  <si>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</si>
  <si>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</si>
  <si>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</si>
  <si>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</si>
  <si>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</si>
  <si>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</si>
  <si>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</si>
  <si>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</si>
  <si>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</si>
  <si>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</si>
  <si>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</si>
  <si>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</si>
  <si>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</si>
  <si>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</si>
  <si>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</si>
  <si>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</si>
  <si>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</si>
  <si>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</si>
  <si>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</si>
  <si>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</si>
  <si>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</si>
  <si>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</si>
  <si>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</si>
  <si>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</si>
  <si>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</si>
  <si>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</si>
  <si>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</si>
  <si>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</si>
  <si>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</si>
  <si>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</si>
  <si>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</si>
  <si>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</si>
  <si>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</si>
  <si>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</si>
  <si>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</si>
  <si>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</si>
  <si>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</si>
  <si>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</si>
  <si>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</si>
  <si>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</si>
  <si>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</si>
  <si>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</si>
  <si>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</si>
  <si>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</si>
  <si>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</si>
  <si>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</si>
  <si>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</si>
  <si>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</si>
  <si>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</si>
  <si>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</si>
  <si>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</si>
  <si>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</si>
  <si>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</si>
  <si>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</si>
  <si>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</si>
  <si>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</si>
  <si>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</si>
  <si>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</si>
  <si>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</si>
  <si>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</si>
  <si>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</si>
  <si>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</si>
  <si>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</si>
  <si>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</si>
  <si>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</si>
  <si>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</si>
  <si>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</si>
  <si>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</si>
  <si>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</si>
  <si>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</si>
  <si>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</si>
  <si>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</si>
  <si>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</si>
  <si>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</si>
  <si>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</si>
  <si>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</si>
  <si>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</si>
  <si>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</si>
  <si>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</si>
  <si>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</si>
  <si>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</si>
  <si>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</si>
  <si>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</si>
  <si>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</si>
  <si>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</si>
  <si>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</si>
  <si>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</si>
  <si>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</si>
  <si>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</si>
  <si>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</si>
  <si>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</si>
  <si>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</si>
  <si>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</si>
  <si>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</si>
  <si>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</si>
  <si>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</si>
  <si>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</si>
  <si>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</si>
  <si>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</si>
  <si>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</si>
  <si>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</si>
  <si>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</si>
  <si>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</si>
  <si>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</si>
  <si>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</si>
  <si>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</si>
  <si>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</si>
  <si>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</si>
  <si>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</si>
  <si>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</si>
  <si>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</si>
  <si>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</si>
  <si>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</si>
  <si>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</si>
  <si>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</si>
  <si>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</si>
  <si>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</si>
  <si>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</si>
  <si>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</si>
  <si>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</si>
  <si>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</si>
  <si>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</si>
  <si>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</si>
  <si>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</si>
  <si>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</si>
  <si>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</si>
  <si>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</si>
  <si>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</si>
  <si>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</si>
  <si>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</si>
  <si>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</si>
  <si>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</si>
  <si>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</si>
  <si>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</si>
  <si>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</si>
  <si>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</si>
  <si>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</si>
  <si>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</si>
  <si>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</si>
  <si>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</si>
  <si>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</si>
  <si>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</si>
  <si>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</si>
  <si>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</si>
  <si>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</si>
  <si>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</si>
  <si>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</si>
  <si>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</si>
  <si>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</si>
  <si>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</si>
  <si>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</si>
  <si>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</si>
  <si>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</si>
  <si>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</si>
  <si>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</si>
  <si>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</si>
  <si>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</si>
  <si>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</si>
  <si>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</si>
  <si>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</si>
  <si>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</si>
  <si>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</si>
  <si>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</si>
  <si>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</si>
  <si>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</si>
  <si>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</si>
  <si>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</si>
  <si>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</si>
  <si>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</si>
  <si>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</si>
  <si>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</si>
  <si>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</si>
  <si>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</si>
  <si>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</si>
  <si>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</si>
  <si>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</si>
  <si>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</si>
  <si>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</si>
  <si>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</si>
  <si>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</si>
  <si>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</si>
  <si>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</si>
  <si>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</si>
  <si>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</si>
  <si>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</si>
  <si>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</si>
  <si>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</si>
  <si>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</si>
  <si>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</si>
  <si>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</si>
  <si>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</si>
  <si>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</si>
  <si>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</si>
  <si>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</si>
  <si>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</si>
  <si>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</si>
  <si>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</si>
  <si>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</si>
  <si>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</si>
  <si>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</si>
  <si>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</si>
  <si>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</si>
  <si>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</si>
  <si>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</si>
  <si>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</si>
  <si>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</si>
  <si>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</si>
  <si>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</si>
  <si>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</si>
  <si>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</si>
  <si>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</si>
  <si>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</si>
  <si>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</si>
  <si>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</si>
  <si>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</si>
  <si>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</si>
  <si>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</si>
  <si>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</si>
  <si>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</si>
  <si>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</si>
  <si>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</si>
  <si>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</si>
  <si>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</si>
  <si>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</si>
  <si>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</si>
  <si>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</si>
  <si>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</si>
  <si>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</si>
  <si>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</si>
  <si>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</si>
  <si>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</si>
  <si>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</si>
  <si>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</si>
  <si>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</si>
  <si>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</si>
  <si>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</si>
  <si>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</si>
  <si>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</si>
  <si>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</si>
  <si>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</si>
  <si>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</si>
  <si>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</si>
  <si>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</si>
  <si>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</si>
  <si>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</si>
  <si>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</si>
  <si>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</si>
  <si>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</si>
  <si>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</si>
  <si>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</si>
  <si>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</si>
  <si>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</si>
  <si>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</si>
  <si>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</si>
  <si>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</si>
  <si>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</si>
  <si>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</si>
  <si>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</si>
  <si>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</si>
  <si>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</si>
  <si>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</si>
  <si>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</si>
  <si>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</si>
  <si>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</si>
  <si>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</si>
  <si>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</si>
  <si>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</si>
  <si>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</si>
  <si>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</si>
  <si>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</si>
  <si>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</si>
  <si>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</si>
  <si>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</si>
  <si>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</si>
  <si>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</si>
  <si>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</si>
  <si>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</si>
  <si>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</si>
  <si>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</si>
  <si>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</si>
  <si>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</si>
  <si>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</si>
  <si>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</si>
  <si>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</si>
  <si>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</si>
  <si>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</si>
  <si>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</si>
  <si>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</si>
  <si>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</si>
  <si>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</si>
  <si>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</si>
  <si>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</si>
  <si>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</si>
  <si>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</si>
  <si>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</si>
  <si>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</si>
  <si>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</si>
  <si>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</si>
  <si>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</si>
  <si>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</si>
  <si>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</si>
  <si>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</si>
  <si>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</si>
  <si>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</si>
  <si>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</si>
  <si>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</si>
  <si>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</si>
  <si>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</si>
  <si>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</si>
  <si>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</si>
  <si>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</si>
  <si>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</si>
  <si>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</si>
  <si>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</si>
  <si>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</si>
  <si>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</si>
  <si>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</si>
  <si>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</si>
  <si>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</si>
  <si>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</si>
  <si>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</si>
  <si>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</si>
  <si>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</si>
  <si>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</si>
  <si>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</si>
  <si>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</si>
  <si>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</si>
  <si>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</si>
  <si>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</si>
  <si>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</si>
  <si>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</si>
  <si>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</si>
  <si>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</si>
  <si>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</si>
  <si>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</si>
  <si>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</si>
  <si>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</si>
  <si>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</si>
  <si>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</si>
  <si>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</si>
  <si>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</si>
  <si>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</si>
  <si>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</si>
  <si>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</si>
  <si>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</si>
  <si>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</si>
  <si>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</si>
  <si>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</si>
  <si>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</si>
  <si>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</si>
  <si>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</si>
  <si>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</si>
  <si>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</si>
  <si>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</si>
  <si>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</si>
  <si>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</si>
  <si>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</si>
  <si>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</si>
  <si>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</si>
  <si>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</si>
  <si>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</si>
  <si>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</si>
  <si>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</si>
  <si>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</si>
  <si>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</si>
  <si>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</si>
  <si>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</si>
  <si>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</si>
  <si>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</si>
  <si>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</si>
  <si>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</si>
  <si>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</si>
  <si>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</si>
  <si>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</si>
  <si>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</si>
  <si>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</si>
  <si>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</si>
  <si>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</si>
  <si>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</si>
  <si>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</si>
  <si>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</si>
  <si>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</si>
  <si>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</si>
  <si>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</si>
  <si>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</si>
  <si>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</si>
  <si>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</si>
  <si>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</si>
  <si>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</si>
  <si>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</si>
  <si>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</si>
  <si>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</si>
  <si>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</si>
  <si>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</si>
  <si>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</si>
  <si>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</si>
  <si>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</si>
  <si>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</si>
  <si>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</si>
  <si>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</si>
  <si>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</si>
  <si>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</si>
  <si>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</si>
  <si>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</si>
  <si>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</si>
  <si>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</si>
  <si>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</si>
  <si>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</si>
  <si>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</si>
  <si>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</si>
  <si>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</si>
  <si>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</si>
  <si>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</si>
  <si>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</si>
  <si>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</si>
  <si>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</si>
  <si>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</si>
  <si>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</si>
  <si>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</si>
  <si>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</si>
  <si>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</si>
  <si>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</si>
  <si>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</si>
  <si>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</si>
  <si>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</si>
  <si>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</si>
  <si>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</si>
  <si>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</si>
  <si>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</si>
  <si>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</si>
  <si>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</si>
  <si>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</si>
  <si>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</si>
  <si>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</si>
  <si>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</si>
  <si>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</si>
  <si>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</si>
  <si>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</si>
  <si>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</si>
  <si>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</si>
  <si>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</si>
  <si>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</si>
  <si>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</si>
  <si>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</si>
  <si>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</si>
  <si>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</si>
  <si>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</si>
  <si>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</si>
  <si>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</si>
  <si>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</si>
  <si>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</si>
  <si>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</si>
  <si>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</si>
  <si>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</si>
  <si>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</si>
  <si>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</si>
  <si>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</si>
  <si>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</si>
  <si>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</si>
  <si>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</si>
  <si>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</si>
  <si>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</si>
  <si>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</si>
  <si>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</si>
  <si>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</si>
  <si>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</si>
  <si>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</si>
  <si>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</si>
  <si>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</si>
  <si>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</si>
  <si>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</si>
  <si>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</si>
  <si>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</si>
  <si>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</si>
  <si>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</si>
  <si>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</si>
  <si>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</si>
  <si>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</si>
  <si>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</si>
  <si>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</si>
  <si>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</si>
  <si>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</si>
  <si>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</si>
  <si>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</si>
  <si>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</si>
  <si>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</si>
  <si>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</si>
  <si>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</si>
  <si>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</si>
  <si>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</si>
  <si>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</si>
  <si>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</si>
  <si>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</si>
  <si>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</si>
  <si>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</si>
  <si>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</si>
  <si>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</si>
  <si>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</si>
  <si>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</si>
  <si>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</si>
  <si>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</si>
  <si>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</si>
  <si>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</si>
  <si>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</si>
  <si>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</si>
  <si>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</si>
  <si>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</si>
  <si>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</si>
  <si>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</si>
  <si>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</si>
  <si>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</si>
  <si>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</si>
  <si>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</si>
  <si>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</si>
  <si>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</si>
  <si>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</si>
  <si>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</si>
  <si>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</si>
  <si>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</si>
  <si>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</si>
  <si>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</si>
  <si>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</si>
  <si>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</si>
  <si>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</si>
  <si>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</si>
  <si>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</si>
  <si>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</si>
  <si>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</si>
  <si>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</si>
  <si>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</si>
  <si>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</si>
  <si>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</si>
  <si>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</si>
  <si>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</si>
  <si>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</si>
  <si>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</si>
  <si>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</si>
  <si>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</si>
  <si>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</si>
  <si>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</si>
  <si>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</si>
  <si>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</si>
  <si>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</si>
  <si>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</si>
  <si>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</si>
  <si>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</si>
  <si>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</si>
  <si>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</si>
  <si>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</si>
  <si>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</si>
  <si>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</si>
  <si>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</si>
  <si>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</si>
  <si>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</si>
  <si>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</si>
  <si>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</si>
  <si>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</si>
  <si>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</si>
  <si>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</si>
  <si>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</si>
  <si>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</si>
  <si>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</si>
  <si>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</si>
  <si>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</si>
  <si>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</si>
  <si>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</si>
  <si>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</si>
  <si>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</si>
  <si>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</si>
  <si>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</si>
  <si>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</si>
  <si>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</si>
  <si>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</si>
  <si>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</si>
  <si>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</si>
  <si>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</si>
  <si>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</si>
  <si>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</si>
  <si>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</si>
  <si>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</si>
  <si>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</si>
  <si>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</si>
  <si>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</si>
  <si>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</si>
  <si>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</si>
  <si>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</si>
  <si>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</si>
  <si>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</si>
  <si>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</si>
  <si>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</si>
  <si>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</si>
  <si>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</si>
  <si>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</si>
  <si>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</si>
  <si>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</si>
  <si>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</si>
  <si>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</si>
  <si>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</si>
  <si>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</si>
  <si>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</si>
  <si>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</si>
  <si>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</si>
  <si>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</si>
  <si>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</si>
  <si>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</si>
  <si>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</si>
  <si>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</si>
  <si>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</si>
  <si>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</si>
  <si>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</si>
  <si>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</si>
  <si>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</si>
  <si>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</si>
  <si>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</si>
  <si>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</si>
  <si>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</si>
  <si>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</si>
  <si>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</si>
  <si>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</si>
  <si>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</si>
  <si>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</si>
  <si>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</si>
  <si>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</si>
  <si>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</si>
  <si>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</si>
  <si>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</si>
  <si>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</si>
  <si>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</si>
  <si>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</si>
  <si>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</si>
  <si>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</si>
  <si>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</si>
  <si>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</si>
  <si>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</si>
  <si>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</si>
  <si>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</si>
  <si>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</si>
  <si>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</si>
  <si>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</si>
  <si>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</si>
  <si>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</si>
  <si>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</si>
  <si>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</si>
  <si>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</si>
  <si>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</si>
  <si>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</si>
  <si>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</si>
  <si>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</si>
  <si>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</si>
  <si>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</si>
  <si>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</si>
  <si>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</si>
  <si>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</si>
  <si>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</si>
  <si>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</si>
  <si>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</si>
  <si>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</si>
  <si>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</si>
  <si>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</si>
  <si>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</si>
  <si>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</si>
  <si>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</si>
  <si>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</si>
  <si>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</si>
  <si>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</si>
  <si>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</si>
  <si>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</si>
  <si>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</si>
  <si>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</si>
  <si>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</si>
  <si>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</si>
  <si>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</si>
  <si>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</si>
  <si>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</si>
  <si>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</si>
  <si>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</si>
  <si>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</si>
  <si>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</si>
  <si>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</si>
  <si>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</si>
  <si>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</si>
  <si>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</si>
  <si>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</si>
  <si>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</si>
  <si>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</si>
  <si>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</si>
  <si>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</si>
  <si>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</si>
  <si>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</si>
  <si>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</si>
  <si>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</si>
  <si>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</si>
  <si>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</si>
  <si>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</si>
  <si>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</si>
  <si>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</si>
  <si>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</si>
  <si>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</si>
  <si>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</si>
  <si>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</si>
  <si>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</si>
  <si>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</si>
  <si>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</si>
  <si>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</si>
  <si>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</si>
  <si>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</si>
  <si>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</si>
  <si>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</si>
  <si>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</si>
  <si>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</si>
  <si>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</si>
  <si>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</si>
  <si>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</si>
  <si>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</si>
  <si>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</si>
  <si>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</si>
  <si>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</si>
  <si>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</si>
  <si>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</si>
  <si>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</si>
  <si>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</si>
  <si>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</si>
  <si>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</si>
  <si>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</si>
  <si>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</si>
  <si>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</si>
  <si>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</si>
  <si>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</si>
  <si>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</si>
  <si>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</si>
  <si>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</si>
  <si>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</si>
  <si>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</si>
  <si>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</si>
  <si>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</si>
  <si>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</si>
  <si>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</si>
  <si>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</si>
  <si>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</si>
  <si>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</si>
  <si>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</si>
  <si>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</si>
  <si>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</si>
  <si>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</si>
  <si>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</si>
  <si>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</si>
  <si>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</si>
  <si>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</si>
  <si>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</si>
  <si>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</si>
  <si>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</si>
  <si>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</si>
  <si>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</si>
  <si>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</si>
  <si>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</si>
  <si>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</si>
  <si>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</si>
  <si>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</si>
  <si>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</si>
  <si>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</si>
  <si>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</si>
  <si>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</si>
  <si>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</si>
  <si>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</si>
  <si>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</si>
  <si>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</si>
  <si>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</si>
  <si>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</si>
  <si>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</si>
  <si>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</si>
  <si>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</si>
  <si>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</si>
  <si>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</si>
  <si>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</si>
  <si>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</si>
  <si>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</si>
  <si>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</si>
  <si>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</si>
  <si>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</si>
  <si>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</si>
  <si>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</si>
  <si>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</si>
  <si>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</si>
  <si>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</si>
  <si>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</si>
  <si>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</si>
  <si>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</si>
  <si>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</si>
  <si>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</si>
  <si>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</si>
  <si>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</si>
  <si>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</si>
  <si>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</si>
  <si>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</si>
  <si>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</si>
  <si>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</si>
  <si>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</si>
  <si>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</si>
  <si>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</si>
  <si>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</si>
  <si>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</si>
  <si>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</si>
  <si>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</si>
  <si>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</si>
  <si>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</si>
  <si>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</si>
  <si>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</si>
  <si>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</si>
  <si>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</si>
  <si>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</si>
  <si>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</si>
  <si>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</si>
  <si>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</si>
  <si>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</si>
  <si>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</si>
  <si>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</si>
  <si>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</si>
  <si>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</si>
  <si>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</si>
  <si>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</si>
  <si>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</si>
  <si>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</si>
  <si>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</si>
  <si>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</si>
  <si>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</si>
  <si>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</si>
  <si>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</si>
  <si>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</si>
  <si>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</si>
  <si>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</si>
  <si>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</si>
  <si>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</si>
  <si>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</si>
  <si>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</si>
  <si>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</si>
  <si>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</si>
  <si>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</si>
  <si>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</si>
  <si>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</si>
  <si>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</si>
  <si>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</si>
  <si>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</si>
  <si>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</si>
  <si>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</si>
  <si>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</si>
  <si>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</si>
  <si>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</si>
  <si>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</si>
  <si>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</si>
  <si>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</si>
  <si>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</si>
  <si>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</si>
  <si>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</si>
  <si>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</si>
  <si>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</si>
  <si>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</si>
  <si>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</si>
  <si>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</si>
  <si>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</si>
  <si>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</si>
  <si>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</si>
  <si>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</si>
  <si>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</si>
  <si>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</si>
  <si>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</si>
  <si>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</si>
  <si>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</si>
  <si>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</si>
  <si>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</si>
  <si>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</si>
  <si>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</si>
  <si>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</si>
  <si>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</si>
  <si>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</si>
  <si>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</si>
  <si>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</si>
  <si>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</si>
  <si>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</si>
  <si>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</si>
  <si>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</si>
  <si>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</si>
  <si>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</si>
  <si>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</si>
  <si>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</si>
  <si>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</si>
  <si>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</si>
  <si>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</si>
  <si>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</si>
  <si>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</si>
  <si>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</si>
  <si>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</si>
  <si>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</si>
  <si>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</si>
  <si>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</si>
  <si>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</si>
  <si>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</si>
  <si>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</si>
  <si>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</si>
  <si>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</si>
  <si>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</si>
  <si>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</si>
  <si>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</si>
  <si>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</si>
  <si>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</si>
  <si>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</si>
  <si>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</si>
  <si>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</si>
  <si>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</si>
  <si>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</si>
  <si>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</si>
  <si>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</si>
  <si>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</si>
  <si>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</si>
  <si>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</si>
  <si>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</si>
  <si>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</si>
  <si>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</si>
  <si>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</si>
  <si>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</si>
  <si>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</si>
  <si>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</si>
  <si>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</si>
  <si>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</si>
  <si>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</si>
  <si>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</si>
  <si>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</si>
  <si>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</si>
  <si>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</si>
  <si>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</si>
  <si>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</si>
  <si>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</si>
  <si>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</si>
  <si>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</si>
  <si>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</si>
  <si>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</si>
  <si>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</si>
  <si>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</si>
  <si>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</si>
  <si>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</si>
  <si>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</si>
  <si>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</si>
  <si>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</si>
  <si>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</si>
  <si>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</si>
  <si>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</si>
  <si>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</si>
  <si>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</si>
  <si>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</si>
  <si>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</si>
  <si>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</si>
  <si>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</si>
  <si>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</si>
  <si>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</si>
  <si>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</si>
  <si>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</si>
  <si>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</si>
  <si>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</si>
  <si>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</si>
  <si>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</si>
  <si>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</si>
  <si>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</si>
  <si>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</si>
  <si>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</si>
  <si>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</si>
  <si>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</si>
  <si>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</si>
  <si>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</si>
  <si>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</si>
  <si>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</si>
  <si>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</si>
  <si>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</si>
  <si>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</si>
  <si>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</si>
  <si>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</si>
  <si>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</si>
  <si>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</si>
  <si>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</si>
  <si>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</si>
  <si>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</si>
  <si>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</si>
  <si>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</si>
  <si>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</si>
  <si>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</si>
  <si>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</si>
  <si>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</si>
  <si>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</si>
  <si>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</si>
  <si>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</si>
  <si>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</si>
  <si>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</si>
  <si>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</si>
  <si>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</si>
  <si>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</si>
  <si>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</si>
  <si>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</si>
  <si>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</si>
  <si>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</si>
  <si>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</si>
  <si>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</si>
  <si>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</si>
  <si>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</si>
  <si>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</si>
  <si>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</si>
  <si>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</si>
  <si>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</si>
  <si>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</si>
  <si>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</si>
  <si>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</si>
  <si>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</si>
  <si>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</si>
  <si>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</si>
  <si>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</si>
  <si>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</si>
  <si>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</si>
  <si>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</si>
  <si>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</si>
  <si>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</si>
  <si>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</si>
  <si>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</si>
  <si>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</si>
  <si>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</si>
  <si>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</si>
  <si>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</si>
  <si>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</si>
  <si>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</si>
  <si>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</si>
  <si>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</si>
  <si>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</si>
  <si>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</si>
  <si>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</si>
  <si>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</si>
  <si>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</si>
  <si>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</si>
  <si>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</si>
  <si>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</si>
  <si>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</si>
  <si>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</si>
  <si>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</si>
  <si>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</si>
  <si>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</si>
  <si>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</si>
  <si>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</si>
  <si>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</si>
  <si>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</si>
  <si>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</si>
  <si>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</si>
  <si>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</si>
  <si>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</si>
  <si>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</si>
  <si>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</si>
  <si>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</si>
  <si>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</si>
  <si>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</si>
  <si>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</si>
  <si>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</si>
  <si>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</si>
  <si>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</si>
  <si>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</si>
  <si>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</si>
  <si>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</si>
  <si>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</si>
  <si>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</si>
  <si>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</si>
  <si>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</si>
  <si>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</si>
  <si>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</si>
  <si>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</si>
  <si>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</si>
  <si>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</si>
  <si>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</si>
  <si>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</si>
  <si>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</si>
  <si>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</si>
  <si>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</si>
  <si>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</si>
  <si>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</si>
  <si>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</si>
  <si>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</si>
  <si>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</si>
  <si>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</si>
  <si>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</si>
  <si>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</si>
  <si>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</si>
  <si>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</si>
  <si>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</si>
  <si>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</si>
  <si>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</si>
  <si>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</si>
  <si>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</si>
  <si>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</si>
  <si>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</si>
  <si>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</si>
  <si>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</si>
  <si>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</si>
  <si>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</si>
  <si>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</si>
  <si>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</si>
  <si>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</si>
  <si>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</si>
  <si>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</si>
  <si>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</si>
  <si>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</si>
  <si>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</si>
  <si>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</si>
  <si>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</si>
  <si>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</si>
  <si>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</si>
  <si>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</si>
  <si>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</si>
  <si>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</si>
  <si>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</si>
  <si>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</si>
  <si>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</si>
  <si>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</si>
  <si>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</si>
  <si>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</si>
  <si>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</si>
  <si>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</si>
  <si>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</si>
  <si>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</si>
  <si>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</si>
  <si>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</si>
  <si>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</si>
  <si>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</si>
  <si>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</si>
  <si>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</si>
  <si>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</si>
  <si>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</si>
  <si>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</si>
  <si>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</si>
  <si>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</si>
  <si>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</si>
  <si>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</si>
  <si>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</si>
  <si>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</si>
  <si>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</si>
  <si>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</si>
  <si>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</si>
  <si>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</si>
  <si>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</si>
  <si>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</si>
  <si>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</si>
  <si>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</si>
  <si>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</si>
  <si>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</si>
  <si>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</si>
  <si>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</si>
  <si>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</si>
  <si>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</si>
  <si>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</si>
  <si>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</si>
  <si>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</si>
  <si>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</si>
  <si>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</si>
  <si>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</si>
  <si>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</si>
  <si>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</si>
  <si>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</si>
  <si>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</si>
  <si>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</si>
  <si>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</si>
  <si>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</si>
  <si>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</si>
  <si>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</si>
  <si>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</si>
  <si>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</si>
  <si>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</si>
  <si>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</si>
  <si>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</si>
  <si>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</si>
  <si>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</si>
  <si>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</si>
  <si>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</si>
  <si>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</si>
  <si>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</si>
  <si>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</si>
  <si>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</si>
  <si>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</si>
  <si>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</si>
  <si>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</si>
  <si>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</si>
  <si>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</si>
  <si>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</si>
  <si>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</si>
  <si>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</si>
  <si>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</si>
  <si>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</si>
  <si>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</si>
  <si>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</si>
  <si>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</si>
  <si>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</si>
  <si>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</si>
  <si>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</si>
  <si>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</si>
  <si>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</si>
  <si>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</si>
  <si>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</si>
  <si>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</si>
  <si>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</si>
  <si>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</si>
  <si>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</si>
  <si>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</si>
  <si>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</si>
  <si>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</si>
  <si>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</si>
  <si>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</si>
  <si>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</si>
  <si>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</si>
  <si>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</si>
  <si>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</si>
  <si>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</si>
  <si>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</si>
  <si>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</si>
  <si>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</si>
  <si>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</si>
  <si>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</si>
  <si>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</si>
  <si>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</si>
  <si>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</si>
  <si>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</si>
  <si>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</si>
  <si>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</si>
  <si>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</si>
  <si>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</si>
  <si>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</si>
  <si>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</si>
  <si>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</si>
  <si>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</si>
  <si>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</si>
  <si>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</si>
  <si>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</si>
  <si>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</si>
  <si>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</si>
  <si>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</si>
  <si>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</si>
  <si>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</si>
  <si>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</si>
  <si>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</si>
  <si>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</si>
  <si>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</si>
  <si>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</si>
  <si>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</si>
  <si>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</si>
  <si>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</si>
  <si>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</si>
  <si>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</si>
  <si>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</si>
  <si>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</si>
  <si>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</si>
  <si>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</si>
  <si>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</si>
  <si>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</si>
  <si>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</si>
  <si>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</si>
  <si>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</si>
  <si>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</si>
  <si>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</si>
  <si>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</si>
  <si>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</si>
  <si>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</si>
  <si>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</si>
  <si>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</si>
  <si>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</si>
  <si>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</si>
  <si>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</si>
  <si>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</si>
  <si>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</si>
  <si>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</si>
  <si>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</si>
  <si>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</si>
  <si>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</si>
  <si>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</si>
  <si>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</si>
  <si>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</si>
  <si>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</si>
  <si>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</si>
  <si>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</si>
  <si>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</si>
  <si>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</si>
  <si>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</si>
  <si>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</si>
  <si>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</si>
  <si>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</si>
  <si>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</si>
  <si>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</si>
  <si>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</si>
  <si>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</si>
  <si>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</si>
  <si>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</si>
  <si>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</si>
  <si>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</si>
  <si>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</si>
  <si>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</si>
  <si>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</si>
  <si>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</si>
  <si>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</si>
  <si>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</si>
  <si>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</si>
  <si>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</si>
  <si>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</si>
  <si>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</si>
  <si>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</si>
  <si>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</si>
  <si>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</si>
  <si>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</si>
  <si>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</si>
  <si>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</si>
  <si>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</si>
  <si>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</si>
  <si>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</si>
  <si>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</si>
  <si>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</si>
  <si>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</si>
  <si>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</si>
  <si>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</si>
  <si>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</si>
  <si>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</si>
  <si>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</si>
  <si>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</si>
  <si>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</si>
  <si>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</si>
  <si>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</si>
  <si>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</si>
  <si>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</si>
  <si>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</si>
  <si>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</si>
  <si>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</si>
  <si>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</si>
  <si>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</si>
  <si>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</si>
  <si>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</si>
  <si>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</si>
  <si>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</si>
  <si>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</si>
  <si>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</si>
  <si>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</si>
  <si>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</si>
  <si>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</si>
  <si>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</si>
  <si>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</si>
  <si>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</si>
  <si>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</si>
  <si>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</si>
  <si>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</si>
  <si>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</si>
  <si>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</si>
  <si>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</si>
  <si>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</si>
  <si>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</si>
  <si>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</si>
  <si>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</si>
  <si>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</si>
  <si>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</si>
  <si>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</si>
  <si>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</si>
  <si>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</si>
  <si>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</si>
  <si>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</si>
  <si>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</si>
  <si>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</si>
  <si>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</si>
  <si>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</si>
  <si>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</si>
  <si>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</si>
  <si>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</si>
  <si>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</si>
  <si>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</si>
  <si>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</si>
  <si>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</si>
  <si>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</si>
  <si>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</si>
  <si>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</si>
  <si>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</si>
  <si>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</si>
  <si>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</si>
  <si>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</si>
  <si>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</si>
  <si>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</si>
  <si>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</si>
  <si>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</si>
  <si>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</si>
  <si>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</si>
  <si>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</si>
  <si>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</si>
  <si>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</si>
  <si>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</si>
  <si>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</si>
  <si>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</si>
  <si>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</si>
  <si>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</si>
  <si>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</si>
  <si>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</si>
  <si>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</si>
  <si>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</si>
  <si>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</si>
  <si>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</si>
  <si>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</si>
  <si>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</si>
  <si>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</si>
  <si>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</si>
  <si>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</si>
  <si>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</si>
  <si>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</si>
  <si>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</si>
  <si>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</si>
  <si>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</si>
  <si>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</si>
  <si>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</si>
  <si>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</si>
  <si>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</si>
  <si>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</si>
  <si>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</si>
  <si>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</si>
  <si>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</si>
  <si>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</si>
  <si>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</si>
  <si>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</si>
  <si>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</si>
  <si>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</si>
  <si>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</si>
  <si>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</si>
  <si>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</si>
  <si>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</si>
  <si>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</si>
  <si>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</si>
  <si>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</si>
  <si>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</si>
  <si>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</si>
  <si>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</si>
  <si>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</si>
  <si>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</si>
  <si>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</si>
  <si>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</si>
  <si>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</si>
  <si>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</si>
  <si>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</si>
  <si>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</si>
  <si>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</si>
  <si>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</si>
  <si>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</si>
  <si>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</si>
  <si>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</si>
  <si>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</si>
  <si>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</si>
  <si>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</si>
  <si>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</si>
  <si>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</si>
  <si>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</si>
  <si>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</si>
  <si>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</si>
  <si>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</si>
  <si>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</si>
  <si>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</si>
  <si>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</si>
  <si>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</si>
  <si>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</si>
  <si>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</si>
  <si>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</si>
  <si>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</si>
  <si>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</si>
  <si>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</si>
  <si>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</si>
  <si>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</si>
  <si>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</si>
  <si>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</si>
  <si>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</si>
  <si>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</si>
  <si>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</si>
  <si>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</si>
  <si>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</si>
  <si>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</si>
  <si>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</si>
  <si>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</si>
  <si>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</si>
  <si>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</si>
  <si>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</si>
  <si>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</si>
  <si>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</si>
  <si>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</si>
  <si>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</si>
  <si>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</si>
  <si>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</si>
  <si>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</si>
  <si>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</si>
  <si>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</si>
  <si>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</si>
  <si>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</si>
  <si>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</si>
  <si>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</si>
  <si>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</si>
  <si>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</si>
  <si>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</si>
  <si>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</si>
  <si>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</si>
  <si>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</si>
  <si>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</si>
  <si>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</si>
  <si>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</si>
  <si>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</si>
  <si>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</si>
  <si>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</si>
  <si>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</si>
  <si>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</si>
  <si>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</si>
  <si>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</si>
  <si>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</si>
  <si>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</si>
  <si>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</si>
  <si>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</si>
  <si>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</si>
  <si>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</si>
  <si>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</si>
  <si>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</si>
  <si>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</si>
  <si>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</si>
  <si>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</si>
  <si>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</si>
  <si>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</si>
  <si>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</si>
  <si>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</si>
  <si>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</si>
  <si>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</si>
  <si>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</si>
  <si>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</si>
  <si>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</si>
  <si>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</si>
  <si>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</si>
  <si>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</si>
  <si>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</si>
  <si>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</si>
  <si>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</si>
  <si>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</si>
  <si>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</si>
  <si>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</si>
  <si>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</si>
  <si>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</si>
  <si>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</si>
  <si>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</si>
  <si>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</si>
  <si>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</si>
  <si>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</si>
  <si>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</si>
  <si>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</si>
  <si>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</si>
  <si>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</si>
  <si>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</si>
  <si>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</si>
  <si>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</si>
  <si>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</si>
  <si>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</si>
  <si>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</si>
  <si>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</si>
  <si>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</si>
  <si>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</si>
  <si>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</si>
  <si>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</si>
  <si>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</si>
  <si>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</si>
  <si>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</si>
  <si>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</si>
  <si>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</si>
  <si>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</si>
  <si>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</si>
  <si>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</si>
  <si>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</si>
  <si>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</si>
  <si>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</si>
  <si>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</si>
  <si>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</si>
  <si>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</si>
  <si>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</si>
  <si>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</si>
  <si>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</si>
  <si>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</si>
  <si>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</si>
  <si>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</si>
  <si>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</si>
  <si>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</si>
  <si>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</si>
  <si>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</si>
  <si>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</si>
  <si>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</si>
  <si>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</si>
  <si>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</si>
  <si>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</si>
  <si>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</si>
  <si>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</si>
  <si>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</si>
  <si>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</si>
  <si>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</si>
  <si>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</si>
  <si>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</si>
  <si>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</si>
  <si>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</si>
  <si>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</si>
  <si>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</si>
  <si>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</si>
  <si>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</si>
  <si>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</si>
  <si>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</si>
  <si>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</si>
  <si>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</si>
  <si>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</si>
  <si>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</si>
  <si>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</si>
  <si>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</si>
  <si>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</si>
  <si>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</si>
  <si>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</si>
  <si>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</si>
  <si>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</si>
  <si>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</si>
  <si>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</si>
  <si>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</si>
  <si>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</si>
  <si>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</si>
  <si>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</si>
  <si>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</si>
  <si>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</si>
  <si>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</si>
  <si>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</si>
  <si>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</si>
  <si>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</si>
  <si>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</si>
  <si>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</si>
  <si>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</si>
  <si>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</si>
  <si>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</si>
  <si>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</si>
  <si>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</si>
  <si>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</si>
  <si>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</si>
  <si>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</si>
  <si>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</si>
  <si>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</si>
  <si>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</si>
  <si>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</si>
  <si>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</si>
  <si>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</si>
  <si>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</si>
  <si>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</si>
  <si>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</si>
  <si>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</si>
  <si>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</si>
  <si>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</si>
  <si>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</si>
  <si>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</si>
  <si>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</si>
  <si>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</si>
  <si>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</si>
  <si>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</si>
  <si>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</si>
  <si>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</si>
  <si>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</si>
  <si>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</si>
  <si>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</si>
  <si>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</si>
  <si>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</si>
  <si>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</si>
  <si>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</si>
  <si>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</si>
  <si>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</si>
  <si>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</si>
  <si>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</si>
  <si>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</si>
  <si>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</si>
  <si>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</si>
  <si>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</si>
  <si>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</si>
  <si>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</si>
  <si>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</si>
  <si>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</si>
  <si>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</si>
  <si>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</si>
  <si>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</si>
  <si>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</si>
  <si>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</si>
  <si>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</si>
  <si>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</si>
  <si>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</si>
  <si>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</si>
  <si>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</si>
  <si>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</si>
  <si>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</si>
  <si>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</si>
  <si>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</si>
  <si>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</si>
  <si>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</si>
  <si>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</si>
  <si>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</si>
  <si>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</si>
  <si>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</si>
  <si>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</si>
  <si>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</si>
  <si>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</si>
  <si>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</si>
  <si>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</si>
  <si>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</si>
  <si>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</si>
  <si>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</si>
  <si>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</si>
  <si>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</si>
  <si>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</si>
  <si>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</si>
  <si>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</si>
  <si>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</si>
  <si>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</si>
  <si>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</si>
  <si>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</si>
  <si>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</si>
  <si>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</si>
  <si>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</si>
  <si>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</si>
  <si>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</si>
  <si>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</si>
  <si>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</si>
  <si>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</si>
  <si>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</si>
  <si>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</si>
  <si>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</si>
  <si>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</si>
  <si>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</si>
  <si>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</si>
  <si>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</si>
  <si>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</si>
  <si>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</si>
  <si>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</si>
  <si>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</si>
  <si>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</si>
  <si>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</si>
  <si>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</si>
  <si>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</si>
  <si>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</si>
  <si>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</si>
  <si>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</si>
  <si>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</si>
  <si>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</si>
  <si>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</si>
  <si>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</si>
  <si>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</si>
  <si>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</si>
  <si>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</si>
  <si>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</si>
  <si>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</si>
  <si>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</si>
  <si>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</si>
  <si>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</si>
  <si>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</si>
  <si>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</si>
  <si>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</si>
  <si>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</si>
  <si>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</si>
  <si>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</si>
  <si>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</si>
  <si>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</si>
  <si>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</si>
  <si>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</si>
  <si>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</si>
  <si>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</si>
  <si>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</si>
  <si>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</si>
  <si>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</si>
  <si>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</si>
  <si>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</si>
  <si>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</si>
  <si>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</si>
  <si>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</si>
  <si>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</si>
  <si>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</si>
  <si>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</si>
  <si>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</si>
  <si>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</si>
  <si>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</si>
  <si>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</si>
  <si>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</si>
  <si>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</si>
  <si>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</si>
  <si>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</si>
  <si>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</si>
  <si>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</si>
  <si>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</si>
  <si>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</si>
  <si>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</si>
  <si>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</si>
  <si>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</si>
  <si>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</si>
  <si>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</si>
  <si>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</si>
  <si>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</si>
  <si>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</si>
  <si>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</si>
  <si>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</si>
  <si>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</si>
  <si>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</si>
  <si>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</si>
  <si>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</si>
  <si>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</si>
  <si>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</si>
  <si>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</si>
  <si>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</si>
  <si>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</si>
  <si>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</si>
  <si>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</si>
  <si>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</si>
  <si>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</si>
  <si>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</si>
  <si>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</si>
  <si>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</si>
  <si>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</si>
  <si>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</si>
  <si>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</si>
  <si>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</si>
  <si>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</si>
  <si>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</si>
  <si>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</si>
  <si>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</si>
  <si>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</si>
  <si>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</si>
  <si>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</si>
  <si>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</si>
  <si>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</si>
  <si>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</si>
  <si>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</si>
  <si>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</si>
  <si>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</si>
  <si>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</si>
  <si>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</si>
  <si>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</si>
  <si>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</si>
  <si>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</si>
  <si>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</si>
  <si>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</si>
  <si>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</si>
  <si>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</si>
  <si>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</si>
  <si>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</si>
  <si>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</si>
  <si>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</si>
  <si>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</si>
  <si>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</si>
  <si>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</si>
  <si>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</si>
  <si>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</si>
  <si>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</si>
  <si>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</si>
  <si>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</si>
  <si>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</si>
  <si>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</si>
  <si>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</si>
  <si>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</si>
  <si>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</si>
  <si>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</si>
  <si>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</si>
  <si>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</si>
  <si>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</si>
  <si>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</si>
  <si>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</si>
  <si>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</si>
  <si>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</si>
  <si>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</si>
  <si>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</si>
  <si>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</si>
  <si>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</si>
  <si>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</si>
  <si>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</si>
  <si>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</si>
  <si>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</si>
  <si>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</si>
  <si>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</si>
  <si>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</si>
  <si>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</si>
  <si>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</si>
  <si>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</si>
  <si>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</si>
  <si>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</si>
  <si>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</si>
  <si>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</si>
  <si>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</si>
  <si>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</si>
  <si>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</si>
  <si>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</si>
  <si>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</si>
  <si>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</si>
  <si>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</si>
  <si>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</si>
  <si>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</si>
  <si>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</si>
  <si>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</si>
  <si>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</si>
  <si>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</si>
  <si>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</si>
  <si>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</si>
  <si>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</si>
  <si>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</si>
  <si>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</si>
  <si>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</si>
  <si>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</si>
  <si>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</si>
  <si>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</si>
  <si>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</si>
  <si>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</si>
  <si>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</si>
  <si>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</si>
  <si>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</si>
  <si>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</si>
  <si>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</si>
  <si>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</si>
  <si>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</si>
  <si>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</si>
  <si>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</si>
  <si>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</si>
  <si>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</si>
  <si>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</si>
  <si>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</si>
  <si>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</si>
  <si>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</si>
  <si>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</si>
  <si>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</si>
  <si>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</si>
  <si>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</si>
  <si>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</si>
  <si>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</si>
  <si>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</si>
  <si>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</si>
  <si>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</si>
  <si>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</si>
  <si>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</si>
  <si>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</si>
  <si>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</si>
  <si>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</si>
  <si>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</si>
  <si>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</si>
  <si>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</si>
  <si>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</si>
  <si>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</si>
  <si>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</si>
  <si>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</si>
  <si>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</si>
  <si>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</si>
  <si>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</si>
  <si>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</si>
  <si>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</si>
  <si>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</si>
  <si>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</si>
  <si>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</si>
  <si>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</si>
  <si>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</si>
  <si>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</si>
  <si>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</si>
  <si>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</si>
  <si>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</si>
  <si>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</si>
  <si>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</si>
  <si>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</si>
  <si>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</si>
  <si>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</si>
  <si>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</si>
  <si>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</si>
  <si>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</si>
  <si>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</si>
  <si>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</si>
  <si>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</si>
  <si>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</si>
  <si>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</si>
  <si>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</si>
  <si>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</si>
  <si>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</si>
  <si>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</si>
  <si>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</si>
  <si>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</si>
  <si>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</si>
  <si>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</si>
  <si>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</si>
  <si>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</si>
  <si>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</si>
  <si>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</si>
  <si>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</si>
  <si>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</si>
  <si>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</si>
  <si>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</si>
  <si>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</si>
  <si>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</si>
  <si>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</si>
  <si>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</si>
  <si>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</si>
  <si>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</si>
  <si>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</si>
  <si>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</si>
  <si>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</si>
  <si>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</si>
  <si>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</si>
  <si>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</si>
  <si>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</si>
  <si>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</si>
  <si>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</si>
  <si>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</si>
  <si>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</si>
  <si>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</si>
  <si>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</si>
  <si>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</si>
  <si>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</si>
  <si>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</si>
  <si>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</si>
  <si>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</si>
  <si>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</si>
  <si>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</si>
  <si>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</si>
  <si>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</si>
  <si>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</si>
  <si>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</si>
  <si>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</si>
  <si>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</si>
  <si>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</si>
  <si>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</si>
  <si>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</si>
  <si>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</si>
  <si>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</si>
  <si>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</si>
  <si>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</si>
  <si>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</si>
  <si>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</si>
  <si>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</si>
  <si>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</si>
  <si>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</si>
  <si>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</si>
  <si>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</si>
  <si>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</si>
  <si>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</si>
  <si>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</si>
  <si>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</si>
  <si>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</si>
  <si>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</si>
  <si>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</si>
  <si>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</si>
  <si>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</si>
  <si>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</si>
  <si>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</si>
  <si>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</si>
  <si>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</si>
  <si>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</si>
  <si>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</si>
  <si>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</si>
  <si>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</si>
  <si>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</si>
  <si>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</si>
  <si>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</si>
  <si>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</si>
  <si>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</si>
  <si>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</si>
  <si>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</si>
  <si>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</si>
  <si>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</si>
  <si>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</si>
  <si>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</si>
  <si>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</si>
  <si>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</si>
  <si>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</si>
  <si>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</si>
  <si>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</si>
  <si>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</si>
  <si>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</si>
  <si>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</si>
  <si>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</si>
  <si>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</si>
  <si>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</si>
  <si>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</si>
  <si>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</si>
  <si>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</si>
  <si>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</si>
  <si>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</si>
  <si>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</si>
  <si>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</si>
  <si>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</si>
  <si>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</si>
  <si>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</si>
  <si>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</si>
  <si>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</si>
  <si>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</si>
  <si>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</si>
  <si>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</si>
  <si>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</si>
  <si>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</si>
  <si>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</si>
  <si>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</si>
  <si>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</si>
  <si>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</si>
  <si>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</si>
  <si>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</si>
  <si>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</si>
  <si>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</si>
  <si>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</si>
  <si>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</si>
  <si>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</si>
  <si>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</si>
  <si>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</si>
  <si>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</si>
  <si>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</si>
  <si>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</si>
  <si>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</si>
  <si>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</si>
  <si>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</si>
  <si>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</si>
  <si>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</si>
  <si>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</si>
  <si>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</si>
  <si>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</si>
  <si>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</si>
  <si>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</si>
  <si>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</si>
  <si>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</si>
  <si>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</si>
  <si>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</si>
  <si>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</si>
  <si>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</si>
  <si>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</si>
  <si>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</si>
  <si>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</si>
  <si>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</si>
  <si>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</si>
  <si>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</si>
  <si>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</si>
  <si>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</si>
  <si>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</si>
  <si>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</si>
  <si>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</si>
  <si>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</si>
  <si>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</si>
  <si>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</si>
  <si>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</si>
  <si>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</si>
  <si>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</si>
  <si>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</si>
  <si>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</si>
  <si>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</si>
  <si>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</si>
  <si>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</si>
  <si>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</si>
  <si>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</si>
  <si>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</si>
  <si>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</si>
  <si>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</si>
  <si>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</si>
  <si>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</si>
  <si>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</si>
  <si>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</si>
  <si>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</si>
  <si>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</si>
  <si>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</si>
  <si>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</si>
  <si>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</si>
  <si>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</si>
  <si>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</si>
  <si>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</si>
  <si>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</si>
  <si>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</si>
  <si>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</si>
  <si>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</si>
  <si>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</si>
  <si>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</si>
  <si>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</si>
  <si>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</si>
  <si>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</si>
  <si>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</si>
  <si>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</si>
  <si>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</si>
  <si>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</si>
  <si>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</si>
  <si>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</si>
  <si>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</si>
  <si>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</si>
  <si>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</si>
  <si>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</si>
  <si>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</si>
  <si>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</si>
  <si>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</si>
  <si>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</si>
  <si>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</si>
  <si>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</si>
  <si>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</si>
  <si>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</si>
  <si>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</si>
  <si>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</si>
  <si>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</si>
  <si>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</si>
  <si>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</si>
  <si>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</si>
  <si>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</si>
  <si>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</si>
  <si>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</si>
  <si>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</si>
  <si>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</si>
  <si>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</si>
  <si>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</si>
  <si>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</si>
  <si>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</si>
  <si>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</si>
  <si>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</si>
  <si>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</si>
  <si>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</si>
  <si>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</si>
  <si>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</si>
  <si>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</si>
  <si>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</si>
  <si>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</si>
  <si>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</si>
  <si>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</si>
  <si>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</si>
  <si>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</si>
  <si>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</si>
  <si>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</si>
  <si>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</si>
  <si>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</si>
  <si>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</si>
  <si>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</si>
  <si>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</si>
  <si>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</si>
  <si>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</si>
  <si>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</si>
  <si>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</si>
  <si>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</si>
  <si>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</si>
  <si>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</si>
  <si>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</si>
  <si>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</si>
  <si>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</si>
  <si>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</si>
  <si>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</si>
  <si>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</si>
  <si>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</si>
  <si>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</si>
  <si>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</si>
  <si>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</si>
  <si>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</si>
  <si>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</si>
  <si>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</si>
  <si>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</si>
  <si>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</si>
  <si>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</si>
  <si>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</si>
  <si>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</si>
  <si>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</si>
  <si>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</si>
  <si>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</si>
  <si>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</si>
  <si>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</si>
  <si>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</si>
  <si>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</si>
  <si>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</si>
  <si>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</si>
  <si>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</si>
  <si>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</si>
  <si>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</si>
  <si>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</si>
  <si>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</si>
  <si>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</si>
  <si>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</si>
  <si>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</si>
  <si>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</si>
  <si>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</si>
  <si>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</si>
  <si>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</si>
  <si>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</si>
  <si>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</si>
  <si>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</si>
  <si>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</si>
  <si>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</si>
  <si>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</si>
  <si>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</si>
  <si>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</si>
  <si>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</si>
  <si>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</si>
  <si>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</si>
  <si>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</si>
  <si>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</si>
  <si>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</si>
  <si>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</si>
  <si>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</si>
  <si>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</si>
  <si>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</si>
  <si>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</si>
  <si>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</si>
  <si>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</si>
  <si>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</si>
  <si>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</si>
  <si>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</si>
  <si>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</si>
  <si>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</si>
  <si>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</si>
  <si>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</si>
  <si>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</si>
  <si>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</si>
  <si>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</si>
  <si>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</si>
  <si>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</si>
  <si>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</si>
  <si>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</si>
  <si>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</si>
  <si>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</si>
  <si>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</si>
  <si>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</si>
  <si>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</si>
  <si>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</si>
  <si>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</si>
  <si>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</si>
  <si>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</si>
  <si>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</si>
  <si>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</si>
  <si>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</si>
  <si>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</si>
  <si>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</si>
  <si>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</si>
  <si>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</si>
  <si>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</si>
  <si>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</si>
  <si>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</si>
  <si>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</si>
  <si>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</si>
  <si>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</si>
  <si>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</si>
  <si>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</si>
  <si>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</si>
  <si>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</si>
  <si>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</si>
  <si>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</si>
  <si>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</si>
  <si>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</si>
  <si>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</si>
  <si>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</si>
  <si>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</si>
  <si>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</si>
  <si>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</si>
  <si>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</si>
  <si>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</si>
  <si>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</si>
  <si>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</si>
  <si>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</si>
  <si>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</si>
  <si>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</si>
  <si>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</si>
  <si>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</si>
  <si>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</si>
  <si>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</si>
  <si>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</si>
  <si>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</si>
  <si>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</si>
  <si>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</si>
  <si>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</si>
  <si>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</si>
  <si>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</si>
  <si>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</si>
  <si>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</si>
  <si>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</si>
  <si>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</si>
  <si>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</si>
  <si>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</si>
  <si>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</si>
  <si>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</si>
  <si>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</si>
  <si>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</si>
  <si>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</si>
  <si>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</si>
  <si>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</si>
  <si>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</si>
  <si>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</si>
  <si>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</si>
  <si>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</si>
  <si>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</si>
  <si>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</si>
  <si>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</si>
  <si>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</si>
  <si>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</si>
  <si>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</si>
  <si>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</si>
  <si>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</si>
  <si>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</si>
  <si>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</si>
  <si>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</si>
  <si>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</si>
  <si>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</si>
  <si>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</si>
  <si>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</si>
  <si>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</si>
  <si>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</si>
  <si>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</si>
  <si>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</si>
  <si>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</si>
  <si>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</si>
  <si>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</si>
  <si>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</si>
  <si>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</si>
  <si>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</si>
  <si>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</si>
  <si>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</si>
  <si>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</si>
  <si>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</si>
  <si>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</si>
  <si>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</si>
  <si>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</si>
  <si>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</si>
  <si>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</si>
  <si>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</si>
  <si>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</si>
  <si>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</si>
  <si>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</si>
  <si>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</si>
  <si>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</si>
  <si>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</si>
  <si>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</si>
  <si>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</si>
  <si>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</si>
  <si>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</si>
  <si>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</si>
  <si>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</si>
  <si>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</si>
  <si>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</si>
  <si>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</si>
  <si>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</si>
  <si>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</si>
  <si>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</si>
  <si>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</si>
  <si>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</si>
  <si>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</si>
  <si>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</si>
  <si>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</si>
  <si>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</si>
  <si>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</si>
  <si>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</si>
  <si>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</si>
  <si>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</si>
  <si>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</si>
  <si>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</si>
  <si>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</si>
  <si>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</si>
  <si>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</si>
  <si>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</si>
  <si>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</si>
  <si>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</si>
  <si>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</si>
  <si>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</si>
  <si>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</si>
  <si>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</si>
  <si>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</si>
  <si>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</si>
  <si>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</si>
  <si>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</si>
  <si>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</si>
  <si>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</si>
  <si>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</si>
  <si>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</si>
  <si>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</si>
  <si>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</si>
  <si>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</si>
  <si>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</si>
  <si>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</si>
  <si>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</si>
  <si>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</si>
  <si>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</si>
  <si>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</si>
  <si>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</si>
  <si>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</si>
  <si>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</si>
  <si>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</si>
  <si>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</si>
  <si>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</si>
  <si>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</si>
  <si>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</si>
  <si>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</si>
  <si>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</si>
  <si>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</si>
  <si>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</si>
  <si>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</si>
  <si>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</si>
  <si>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</si>
  <si>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</si>
  <si>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</si>
  <si>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</si>
  <si>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</si>
  <si>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</si>
  <si>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</si>
  <si>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</si>
  <si>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</si>
  <si>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</si>
  <si>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</si>
  <si>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</si>
  <si>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</si>
  <si>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</si>
  <si>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</si>
  <si>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</si>
  <si>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</si>
  <si>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</si>
  <si>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</si>
  <si>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</si>
  <si>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</si>
  <si>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</si>
  <si>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</si>
  <si>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</si>
  <si>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</si>
  <si>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</si>
  <si>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</si>
  <si>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</si>
  <si>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</si>
  <si>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</si>
  <si>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</si>
  <si>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</si>
  <si>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</si>
  <si>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</si>
  <si>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</si>
  <si>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</si>
  <si>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</si>
  <si>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</si>
  <si>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</si>
  <si>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</si>
  <si>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</si>
  <si>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</si>
  <si>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</si>
  <si>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</si>
  <si>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</si>
  <si>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</si>
  <si>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</si>
  <si>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</si>
  <si>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</si>
  <si>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</si>
  <si>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</si>
  <si>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</si>
  <si>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</si>
  <si>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</si>
  <si>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</si>
  <si>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</si>
  <si>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</si>
  <si>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</si>
  <si>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</si>
  <si>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</si>
  <si>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</si>
  <si>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</si>
  <si>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</si>
  <si>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</si>
  <si>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</si>
  <si>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</si>
  <si>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</si>
  <si>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</si>
  <si>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</si>
  <si>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</si>
  <si>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</si>
  <si>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</si>
  <si>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</si>
  <si>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</si>
  <si>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</si>
  <si>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</si>
  <si>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</si>
  <si>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</si>
  <si>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</si>
  <si>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</si>
  <si>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</si>
  <si>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</si>
  <si>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</si>
  <si>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</si>
  <si>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</si>
  <si>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</si>
  <si>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</si>
  <si>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</si>
  <si>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</si>
  <si>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</si>
  <si>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</si>
  <si>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</si>
  <si>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</si>
  <si>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</si>
  <si>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</si>
  <si>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</si>
  <si>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</si>
  <si>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</si>
  <si>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</si>
  <si>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</si>
  <si>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</si>
  <si>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</si>
  <si>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</si>
  <si>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</si>
  <si>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</si>
  <si>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</si>
  <si>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</si>
  <si>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</si>
  <si>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</si>
  <si>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</si>
  <si>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</si>
  <si>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</si>
  <si>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</si>
  <si>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</si>
  <si>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</si>
  <si>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</si>
  <si>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</si>
  <si>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</si>
  <si>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</si>
  <si>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</si>
  <si>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</si>
  <si>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</si>
  <si>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</si>
  <si>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</si>
  <si>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</si>
  <si>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</si>
  <si>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</si>
  <si>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</si>
  <si>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</si>
  <si>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</si>
  <si>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</si>
  <si>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</si>
  <si>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</si>
  <si>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</si>
  <si>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</si>
  <si>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</si>
  <si>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</si>
  <si>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</si>
  <si>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</si>
  <si>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</si>
  <si>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</si>
  <si>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</si>
  <si>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</si>
  <si>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</si>
  <si>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</si>
  <si>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</si>
  <si>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</si>
  <si>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</si>
  <si>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</si>
  <si>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</si>
  <si>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</si>
  <si>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</si>
  <si>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</si>
  <si>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</si>
  <si>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</si>
  <si>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</si>
  <si>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</si>
  <si>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</si>
  <si>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</si>
  <si>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</si>
  <si>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</si>
  <si>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</si>
  <si>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</si>
  <si>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</si>
  <si>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</si>
  <si>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</si>
  <si>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</si>
  <si>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</si>
  <si>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</si>
  <si>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</si>
  <si>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</si>
  <si>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</si>
  <si>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</si>
  <si>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</si>
  <si>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</si>
  <si>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</si>
  <si>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</si>
  <si>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</si>
  <si>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</si>
  <si>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</si>
  <si>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</si>
  <si>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</si>
  <si>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</si>
  <si>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</si>
  <si>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</si>
  <si>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</si>
  <si>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</si>
  <si>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</si>
  <si>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</si>
  <si>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</si>
  <si>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</si>
  <si>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</si>
  <si>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</si>
  <si>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</si>
  <si>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</si>
  <si>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</si>
  <si>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</si>
  <si>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</si>
  <si>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</si>
  <si>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</si>
  <si>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</si>
  <si>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</si>
  <si>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</si>
  <si>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</si>
  <si>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</si>
  <si>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</si>
  <si>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</si>
  <si>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</si>
  <si>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</si>
  <si>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</si>
  <si>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</si>
  <si>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</si>
  <si>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</si>
  <si>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</si>
  <si>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</si>
  <si>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</si>
  <si>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</si>
  <si>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</si>
  <si>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</si>
  <si>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</si>
  <si>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</si>
  <si>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</si>
  <si>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</si>
  <si>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</si>
  <si>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</si>
  <si>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</si>
  <si>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</si>
  <si>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</si>
  <si>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</si>
  <si>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</si>
  <si>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</si>
  <si>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</si>
  <si>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</si>
  <si>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</si>
  <si>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</si>
  <si>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</si>
  <si>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</si>
  <si>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</si>
  <si>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</si>
  <si>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</si>
  <si>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</si>
  <si>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</si>
  <si>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</si>
  <si>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</si>
  <si>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</si>
  <si>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</si>
  <si>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</si>
  <si>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</si>
  <si>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</si>
  <si>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</si>
  <si>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</si>
  <si>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</si>
  <si>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</si>
  <si>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</si>
  <si>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</si>
  <si>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</si>
  <si>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</si>
  <si>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</si>
  <si>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</si>
  <si>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</si>
  <si>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</si>
  <si>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</si>
  <si>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</si>
  <si>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</si>
  <si>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</si>
  <si>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</si>
  <si>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</si>
  <si>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</si>
  <si>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</si>
  <si>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</si>
  <si>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</si>
  <si>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</si>
  <si>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</si>
  <si>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</si>
  <si>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</si>
  <si>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</si>
  <si>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</si>
  <si>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</si>
  <si>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</si>
  <si>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</si>
  <si>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</si>
  <si>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</si>
  <si>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</si>
  <si>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</si>
  <si>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</si>
  <si>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</si>
  <si>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</si>
  <si>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</si>
  <si>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</si>
  <si>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</si>
  <si>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</si>
  <si>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</si>
  <si>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</si>
  <si>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</si>
  <si>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</si>
  <si>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</si>
  <si>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</si>
  <si>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</si>
  <si>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</si>
  <si>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</si>
  <si>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</si>
  <si>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</si>
  <si>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</si>
  <si>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</si>
  <si>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</si>
  <si>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</si>
  <si>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</si>
  <si>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</si>
  <si>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</si>
  <si>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</si>
  <si>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</si>
  <si>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</si>
  <si>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</si>
  <si>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</si>
  <si>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</si>
  <si>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</si>
  <si>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</si>
  <si>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</si>
  <si>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</si>
  <si>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</si>
  <si>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</si>
  <si>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</si>
  <si>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</si>
  <si>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</si>
  <si>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</si>
  <si>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</si>
  <si>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</si>
  <si>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</si>
  <si>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</si>
  <si>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</si>
  <si>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</si>
  <si>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</si>
  <si>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</si>
  <si>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</si>
  <si>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</si>
  <si>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</si>
  <si>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</si>
  <si>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</si>
  <si>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</si>
  <si>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</si>
  <si>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</si>
  <si>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</si>
  <si>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</si>
  <si>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</si>
  <si>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</si>
  <si>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</si>
  <si>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</si>
  <si>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</si>
  <si>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</si>
  <si>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</si>
  <si>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</si>
  <si>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</si>
  <si>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</si>
  <si>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</si>
  <si>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</si>
  <si>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</si>
  <si>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</si>
  <si>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</si>
  <si>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</si>
  <si>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</si>
  <si>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</si>
  <si>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</si>
  <si>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</si>
  <si>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</si>
  <si>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</si>
  <si>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</si>
  <si>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</si>
  <si>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</si>
  <si>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</si>
  <si>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</si>
  <si>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</si>
  <si>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</si>
  <si>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</si>
  <si>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</si>
  <si>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</si>
  <si>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</si>
  <si>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</si>
  <si>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</si>
  <si>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</si>
  <si>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</si>
  <si>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</si>
  <si>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</si>
  <si>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</si>
  <si>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</si>
  <si>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</si>
  <si>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</si>
  <si>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</si>
  <si>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</si>
  <si>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</si>
  <si>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</si>
  <si>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</si>
  <si>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</si>
  <si>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</si>
  <si>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</si>
  <si>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</si>
  <si>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</si>
  <si>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</si>
  <si>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</si>
  <si>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</si>
  <si>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</si>
  <si>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</si>
  <si>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</si>
  <si>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</si>
  <si>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</si>
  <si>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</si>
  <si>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</si>
  <si>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</si>
  <si>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</si>
  <si>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</si>
  <si>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</si>
  <si>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</si>
  <si>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</si>
  <si>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</si>
  <si>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</si>
  <si>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</si>
  <si>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</si>
  <si>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</si>
  <si>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</si>
  <si>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</si>
  <si>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</si>
  <si>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</si>
  <si>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</si>
  <si>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</si>
  <si>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</si>
  <si>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</si>
  <si>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</si>
  <si>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</si>
  <si>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</si>
  <si>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</si>
  <si>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</si>
  <si>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</si>
  <si>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</si>
  <si>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</si>
  <si>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</si>
  <si>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</si>
  <si>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</si>
  <si>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</si>
  <si>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</si>
  <si>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</si>
  <si>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</si>
  <si>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</si>
  <si>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</si>
  <si>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</si>
  <si>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</si>
  <si>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</si>
  <si>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</si>
  <si>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</si>
  <si>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</si>
  <si>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</si>
  <si>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</si>
  <si>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</si>
  <si>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</si>
  <si>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</si>
  <si>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</si>
  <si>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</si>
  <si>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</si>
  <si>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</si>
  <si>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</si>
  <si>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</si>
  <si>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</si>
  <si>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</si>
  <si>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</si>
  <si>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</si>
  <si>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</si>
  <si>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</si>
  <si>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</si>
  <si>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</si>
  <si>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</si>
  <si>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</si>
  <si>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</si>
  <si>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</si>
  <si>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</si>
  <si>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</si>
  <si>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</si>
  <si>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</si>
  <si>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</si>
  <si>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</si>
  <si>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</si>
  <si>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</si>
  <si>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</si>
  <si>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</si>
  <si>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</si>
  <si>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</si>
  <si>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</si>
  <si>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</si>
  <si>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</si>
  <si>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</si>
  <si>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</si>
  <si>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</si>
  <si>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</si>
  <si>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</si>
  <si>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</si>
  <si>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</si>
  <si>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</si>
  <si>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</si>
  <si>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</si>
  <si>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</si>
  <si>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</si>
  <si>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</si>
  <si>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</si>
  <si>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</si>
  <si>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</si>
  <si>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</si>
  <si>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</si>
  <si>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</si>
  <si>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</si>
  <si>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</si>
  <si>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</si>
  <si>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</si>
  <si>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</si>
  <si>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</si>
  <si>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</si>
  <si>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</si>
  <si>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</si>
  <si>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</si>
  <si>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</si>
  <si>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</si>
  <si>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</si>
  <si>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</si>
  <si>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</si>
  <si>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</si>
  <si>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</si>
  <si>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</si>
  <si>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</si>
  <si>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</si>
  <si>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</si>
  <si>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</si>
  <si>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</si>
  <si>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</si>
  <si>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</si>
  <si>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</si>
  <si>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</si>
  <si>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</si>
  <si>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</si>
  <si>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</si>
  <si>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</si>
  <si>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</si>
  <si>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</si>
  <si>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</si>
  <si>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</si>
  <si>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</si>
  <si>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</si>
  <si>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</si>
  <si>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</si>
  <si>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</si>
  <si>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</si>
  <si>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</si>
  <si>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</si>
  <si>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</si>
  <si>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</si>
  <si>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</si>
  <si>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</si>
  <si>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</si>
  <si>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</si>
  <si>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</si>
  <si>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</si>
  <si>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</si>
  <si>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</si>
  <si>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</si>
  <si>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</si>
  <si>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</si>
  <si>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</si>
  <si>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</si>
  <si>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</si>
  <si>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</si>
  <si>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</si>
  <si>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</si>
  <si>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</si>
  <si>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</si>
  <si>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</si>
  <si>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</si>
  <si>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</si>
  <si>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</si>
  <si>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</si>
  <si>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</si>
  <si>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</si>
  <si>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</si>
  <si>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</si>
  <si>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</si>
  <si>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</si>
  <si>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</si>
  <si>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</si>
  <si>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</si>
  <si>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</si>
  <si>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</si>
  <si>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</si>
  <si>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</si>
  <si>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</si>
  <si>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</si>
  <si>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</si>
  <si>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</si>
  <si>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</si>
  <si>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</si>
  <si>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</si>
  <si>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</si>
  <si>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</si>
  <si>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</si>
  <si>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</si>
  <si>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</si>
  <si>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</si>
  <si>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</si>
  <si>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</si>
  <si>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</si>
  <si>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</si>
  <si>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</si>
  <si>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</si>
  <si>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</si>
  <si>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</si>
  <si>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</si>
  <si>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</si>
  <si>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</si>
  <si>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</si>
  <si>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</si>
  <si>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</si>
  <si>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</si>
  <si>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</si>
  <si>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</si>
  <si>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</si>
  <si>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</si>
  <si>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</si>
  <si>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</si>
  <si>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</si>
  <si>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</si>
  <si>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</si>
  <si>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</si>
  <si>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</si>
  <si>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</si>
  <si>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</si>
  <si>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</si>
  <si>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</si>
  <si>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</si>
  <si>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</si>
  <si>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</si>
  <si>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</si>
  <si>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</si>
  <si>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</si>
  <si>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</si>
  <si>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</si>
  <si>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</si>
  <si>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</si>
  <si>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</si>
  <si>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</si>
  <si>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</si>
  <si>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</si>
  <si>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</si>
  <si>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</si>
  <si>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</si>
  <si>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</si>
  <si>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</si>
  <si>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</si>
  <si>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</si>
  <si>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</si>
  <si>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</si>
  <si>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</si>
  <si>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</si>
  <si>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</si>
  <si>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</si>
  <si>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</si>
  <si>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</si>
  <si>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</si>
  <si>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</si>
  <si>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</si>
  <si>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</si>
  <si>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</si>
  <si>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</si>
  <si>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</si>
  <si>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</si>
  <si>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</si>
  <si>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</si>
  <si>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</si>
  <si>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</si>
  <si>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</si>
  <si>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</si>
  <si>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</si>
  <si>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</si>
  <si>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</si>
  <si>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</si>
  <si>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</si>
  <si>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</si>
  <si>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</si>
  <si>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</si>
  <si>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</si>
  <si>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</si>
  <si>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</si>
  <si>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</si>
  <si>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</si>
  <si>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</si>
  <si>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</si>
  <si>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</si>
  <si>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</si>
  <si>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</si>
  <si>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</si>
  <si>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</si>
  <si>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</si>
  <si>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</si>
  <si>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</si>
  <si>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</si>
  <si>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</si>
  <si>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</si>
  <si>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</si>
  <si>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</si>
  <si>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</si>
  <si>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</si>
  <si>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</si>
  <si>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</si>
  <si>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</si>
  <si>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</si>
  <si>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</si>
  <si>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</si>
  <si>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</si>
  <si>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</si>
  <si>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</si>
  <si>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</si>
  <si>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</si>
  <si>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</si>
  <si>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</si>
  <si>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</si>
  <si>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</si>
  <si>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</si>
  <si>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</si>
  <si>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</si>
  <si>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</si>
  <si>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</si>
  <si>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</si>
  <si>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</si>
  <si>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</si>
  <si>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</si>
  <si>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</si>
  <si>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</si>
  <si>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</si>
  <si>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</si>
  <si>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</si>
  <si>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</si>
  <si>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</si>
  <si>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</si>
  <si>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</si>
  <si>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</si>
  <si>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</si>
  <si>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</si>
  <si>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</si>
  <si>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</si>
  <si>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</si>
  <si>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</si>
  <si>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</si>
  <si>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</si>
  <si>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</si>
  <si>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</si>
  <si>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</si>
  <si>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</si>
  <si>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</si>
  <si>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</si>
  <si>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</si>
  <si>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</si>
  <si>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</si>
  <si>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</si>
  <si>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</si>
  <si>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</si>
  <si>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</si>
  <si>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</si>
  <si>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</si>
  <si>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</si>
  <si>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</si>
  <si>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</si>
  <si>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</si>
  <si>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</si>
  <si>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</si>
  <si>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</si>
  <si>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</si>
  <si>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</si>
  <si>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</si>
  <si>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</si>
  <si>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</si>
  <si>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</si>
  <si>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</si>
  <si>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</si>
  <si>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</si>
  <si>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</si>
  <si>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</si>
  <si>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</si>
  <si>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</si>
  <si>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</si>
  <si>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</si>
  <si>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</si>
  <si>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</si>
  <si>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</si>
  <si>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</si>
  <si>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</si>
  <si>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</si>
  <si>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</si>
  <si>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</si>
  <si>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</si>
  <si>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</si>
  <si>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</si>
  <si>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</si>
  <si>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</si>
  <si>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</si>
  <si>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</si>
  <si>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</si>
  <si>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</si>
  <si>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</si>
  <si>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</si>
  <si>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</si>
  <si>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</si>
  <si>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</si>
  <si>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</si>
  <si>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</si>
  <si>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</si>
  <si>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</si>
  <si>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</si>
  <si>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</si>
  <si>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</si>
  <si>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</si>
  <si>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</si>
  <si>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</si>
  <si>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</si>
  <si>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</si>
  <si>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</si>
  <si>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</si>
  <si>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</si>
  <si>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</si>
  <si>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</si>
  <si>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</si>
  <si>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</si>
  <si>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</si>
  <si>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</si>
  <si>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</si>
  <si>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</si>
  <si>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</si>
  <si>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</si>
  <si>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</si>
  <si>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</si>
  <si>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</si>
  <si>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</si>
  <si>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</si>
  <si>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</si>
  <si>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</si>
  <si>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</si>
  <si>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</si>
  <si>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</si>
  <si>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</si>
  <si>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</si>
  <si>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</si>
  <si>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</si>
  <si>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</si>
  <si>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</si>
  <si>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</si>
  <si>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</si>
  <si>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</si>
  <si>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</si>
  <si>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</si>
  <si>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</si>
  <si>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</si>
  <si>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</si>
  <si>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</si>
  <si>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</si>
  <si>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</si>
  <si>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</si>
  <si>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</si>
  <si>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</si>
  <si>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</si>
  <si>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</si>
  <si>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</si>
  <si>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</si>
  <si>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</si>
  <si>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</si>
  <si>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</si>
  <si>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</si>
  <si>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</si>
  <si>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</si>
  <si>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</si>
  <si>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</si>
  <si>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</si>
  <si>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</si>
  <si>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</si>
  <si>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</si>
  <si>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</si>
  <si>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</si>
  <si>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</si>
  <si>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</si>
  <si>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</si>
  <si>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</si>
  <si>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</si>
  <si>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</si>
  <si>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</si>
  <si>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</si>
  <si>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</si>
  <si>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</si>
  <si>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</si>
  <si>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</si>
  <si>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</si>
  <si>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</si>
  <si>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</si>
  <si>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</si>
  <si>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</si>
  <si>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</si>
  <si>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</si>
  <si>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</si>
  <si>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</si>
  <si>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</si>
  <si>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</si>
  <si>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</si>
  <si>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</si>
  <si>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</si>
  <si>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</si>
  <si>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</si>
  <si>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</si>
  <si>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</si>
  <si>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</si>
  <si>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</si>
  <si>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</si>
  <si>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</si>
  <si>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</si>
  <si>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</si>
  <si>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</si>
  <si>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</si>
  <si>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</si>
  <si>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</si>
  <si>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</si>
  <si>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</si>
  <si>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</si>
  <si>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</si>
  <si>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</si>
  <si>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</si>
  <si>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</si>
  <si>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</si>
  <si>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</si>
  <si>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</si>
  <si>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</si>
  <si>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</si>
  <si>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</si>
  <si>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</si>
  <si>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</si>
  <si>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</si>
  <si>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</si>
  <si>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</si>
  <si>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</si>
  <si>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</si>
  <si>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</si>
  <si>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</si>
  <si>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</si>
  <si>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</si>
  <si>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</si>
  <si>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</si>
  <si>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</si>
  <si>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</si>
  <si>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</si>
  <si>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</si>
  <si>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</si>
  <si>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</si>
  <si>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</si>
  <si>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</si>
  <si>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</si>
  <si>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</si>
  <si>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</si>
  <si>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</si>
  <si>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</si>
  <si>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</si>
  <si>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</si>
  <si>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</si>
  <si>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</si>
  <si>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</si>
  <si>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</si>
  <si>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</si>
  <si>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</si>
  <si>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</si>
  <si>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</si>
  <si>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</si>
  <si>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</si>
  <si>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</si>
  <si>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</si>
  <si>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</si>
  <si>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</si>
  <si>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</si>
  <si>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</si>
  <si>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</si>
  <si>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</si>
  <si>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</si>
  <si>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</si>
  <si>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</si>
  <si>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</si>
  <si>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</si>
  <si>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</si>
  <si>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</si>
  <si>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</si>
  <si>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</si>
  <si>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</si>
  <si>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</si>
  <si>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</si>
  <si>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</si>
  <si>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</si>
  <si>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</si>
  <si>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</si>
  <si>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</si>
  <si>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</si>
  <si>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</si>
  <si>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</si>
  <si>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</si>
  <si>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</si>
  <si>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</si>
  <si>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</si>
  <si>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</si>
  <si>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</si>
  <si>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</si>
  <si>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</si>
  <si>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</si>
  <si>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</si>
  <si>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</si>
  <si>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</si>
  <si>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</si>
  <si>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</si>
  <si>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</si>
  <si>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</si>
  <si>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</si>
  <si>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</si>
  <si>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</si>
  <si>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</si>
  <si>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</si>
  <si>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</si>
  <si>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</si>
  <si>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</si>
  <si>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</si>
  <si>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</si>
  <si>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</si>
  <si>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</si>
  <si>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</si>
  <si>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</si>
  <si>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</si>
  <si>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</si>
  <si>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</si>
  <si>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</si>
  <si>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</si>
  <si>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</si>
  <si>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</si>
  <si>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</si>
  <si>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</si>
  <si>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</si>
  <si>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</si>
  <si>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</si>
  <si>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</si>
  <si>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</si>
  <si>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</si>
  <si>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</si>
  <si>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</si>
  <si>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</si>
  <si>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</si>
  <si>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</si>
  <si>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</si>
  <si>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</si>
  <si>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</si>
  <si>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</si>
  <si>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</si>
  <si>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</si>
  <si>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</si>
  <si>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</si>
  <si>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</si>
  <si>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</si>
  <si>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</si>
  <si>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</si>
  <si>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</si>
  <si>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</si>
  <si>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</si>
  <si>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</si>
  <si>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</si>
  <si>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</si>
  <si>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</si>
  <si>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</si>
  <si>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</si>
  <si>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</si>
  <si>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</si>
  <si>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</si>
  <si>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</si>
  <si>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</si>
  <si>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</si>
  <si>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</si>
  <si>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</si>
  <si>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</si>
  <si>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</si>
  <si>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</si>
  <si>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</si>
  <si>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</si>
  <si>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</si>
  <si>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</si>
  <si>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</si>
  <si>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</si>
  <si>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</si>
  <si>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</si>
  <si>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</si>
  <si>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</si>
  <si>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</si>
  <si>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</si>
  <si>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</si>
  <si>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</si>
  <si>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</si>
  <si>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</si>
  <si>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</si>
  <si>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</si>
  <si>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</si>
  <si>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</si>
  <si>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</si>
  <si>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</si>
  <si>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</si>
  <si>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</si>
  <si>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</si>
  <si>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</si>
  <si>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</si>
  <si>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</si>
  <si>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</si>
  <si>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</si>
  <si>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</si>
  <si>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</si>
  <si>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</si>
  <si>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</si>
  <si>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</si>
  <si>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</si>
  <si>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</si>
  <si>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</si>
  <si>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</si>
  <si>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</si>
  <si>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</si>
  <si>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</si>
  <si>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</si>
  <si>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</si>
  <si>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</si>
  <si>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</si>
  <si>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</si>
  <si>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</si>
  <si>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</si>
  <si>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</si>
  <si>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</si>
  <si>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</si>
  <si>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</si>
  <si>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</si>
  <si>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</si>
  <si>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</si>
  <si>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</si>
  <si>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</si>
  <si>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</si>
  <si>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</si>
  <si>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</si>
  <si>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</si>
  <si>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</si>
  <si>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</si>
  <si>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</si>
  <si>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</si>
  <si>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</si>
  <si>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</si>
  <si>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</si>
  <si>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</si>
  <si>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</si>
  <si>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</si>
  <si>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</si>
  <si>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</si>
  <si>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</si>
  <si>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</si>
  <si>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</si>
  <si>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</si>
  <si>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</si>
  <si>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</si>
  <si>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</si>
  <si>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</si>
  <si>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</si>
  <si>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</si>
  <si>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</si>
  <si>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</si>
  <si>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</si>
  <si>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</si>
  <si>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</si>
  <si>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</si>
  <si>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</si>
  <si>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</si>
  <si>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</si>
  <si>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</si>
  <si>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</si>
  <si>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</si>
  <si>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</si>
  <si>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</si>
  <si>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</si>
  <si>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</si>
  <si>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</si>
  <si>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</si>
  <si>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</si>
  <si>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</si>
  <si>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</si>
  <si>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</si>
  <si>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</si>
  <si>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</si>
  <si>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</si>
  <si>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</si>
  <si>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</si>
  <si>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</si>
  <si>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</si>
  <si>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</si>
  <si>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</si>
  <si>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</si>
  <si>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</si>
  <si>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</si>
  <si>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</si>
  <si>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</si>
  <si>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</si>
  <si>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</si>
  <si>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</si>
  <si>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</si>
  <si>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</si>
  <si>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</si>
  <si>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</si>
  <si>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</si>
  <si>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</si>
  <si>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</si>
  <si>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</si>
  <si>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</si>
  <si>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</si>
  <si>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</si>
  <si>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</si>
  <si>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</si>
  <si>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</si>
  <si>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</si>
  <si>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</si>
  <si>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</si>
  <si>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</si>
  <si>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</si>
  <si>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</si>
  <si>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</si>
  <si>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</si>
  <si>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</si>
  <si>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</si>
  <si>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</si>
  <si>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</si>
  <si>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</si>
  <si>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</si>
  <si>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</si>
  <si>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</si>
  <si>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</si>
  <si>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</si>
  <si>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</si>
  <si>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</si>
  <si>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</si>
  <si>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</si>
  <si>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</si>
  <si>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</si>
  <si>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</si>
  <si>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</si>
  <si>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</si>
  <si>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</si>
  <si>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</si>
  <si>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</si>
  <si>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</si>
  <si>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</si>
  <si>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</si>
  <si>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</si>
  <si>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</si>
  <si>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</si>
  <si>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</si>
  <si>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</si>
  <si>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</si>
  <si>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</si>
  <si>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</si>
  <si>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</si>
  <si>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</si>
  <si>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</si>
  <si>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</si>
  <si>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</si>
  <si>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</si>
  <si>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</si>
  <si>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</si>
  <si>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</si>
  <si>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</si>
  <si>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</si>
  <si>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</si>
  <si>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</si>
  <si>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</si>
  <si>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</si>
  <si>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</si>
  <si>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</si>
  <si>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</si>
  <si>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</si>
  <si>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</si>
  <si>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</si>
  <si>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</si>
  <si>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</si>
  <si>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</si>
  <si>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</si>
  <si>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</si>
  <si>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</si>
  <si>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</si>
  <si>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</si>
  <si>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</si>
  <si>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</si>
  <si>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</si>
  <si>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</si>
  <si>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</si>
  <si>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</si>
  <si>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</si>
  <si>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</si>
  <si>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</si>
  <si>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</si>
  <si>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</si>
  <si>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</si>
  <si>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</si>
  <si>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</si>
  <si>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</si>
  <si>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</si>
  <si>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</si>
  <si>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</si>
  <si>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</si>
  <si>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</si>
  <si>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</si>
  <si>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</si>
  <si>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</si>
  <si>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</si>
  <si>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</si>
  <si>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</si>
  <si>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</si>
  <si>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</si>
  <si>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</si>
  <si>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</si>
  <si>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</si>
  <si>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</si>
  <si>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</si>
  <si>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</si>
  <si>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</si>
  <si>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</si>
  <si>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</si>
  <si>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</si>
  <si>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</si>
  <si>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</si>
  <si>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</si>
  <si>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</si>
  <si>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</si>
  <si>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</si>
  <si>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</si>
  <si>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</si>
  <si>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</si>
  <si>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</si>
  <si>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</si>
  <si>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</si>
  <si>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</si>
  <si>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</si>
  <si>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</si>
  <si>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</si>
  <si>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</si>
  <si>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</si>
  <si>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</si>
  <si>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</si>
  <si>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</si>
  <si>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</si>
  <si>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</si>
  <si>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</si>
  <si>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</si>
  <si>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</si>
  <si>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</si>
  <si>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</si>
  <si>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</si>
  <si>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</si>
  <si>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</si>
  <si>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</si>
  <si>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</si>
  <si>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</si>
  <si>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</si>
  <si>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</si>
  <si>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</si>
  <si>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</si>
  <si>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</si>
  <si>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</si>
  <si>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</si>
  <si>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</si>
  <si>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</si>
  <si>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</si>
  <si>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</si>
  <si>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</si>
  <si>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</si>
  <si>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</si>
  <si>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</si>
  <si>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</si>
  <si>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</si>
  <si>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</si>
  <si>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</si>
  <si>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</si>
  <si>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</si>
  <si>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</si>
  <si>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</si>
  <si>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</si>
  <si>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</si>
  <si>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</si>
  <si>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</si>
  <si>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</si>
  <si>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</si>
  <si>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</si>
  <si>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</si>
  <si>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</si>
  <si>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</si>
  <si>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</si>
  <si>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</si>
  <si>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</si>
  <si>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</si>
  <si>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</si>
  <si>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</si>
  <si>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</si>
  <si>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</si>
  <si>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</si>
  <si>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</si>
  <si>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</si>
  <si>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</si>
  <si>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</si>
  <si>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</si>
  <si>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</si>
  <si>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</si>
  <si>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</si>
  <si>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</si>
  <si>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</si>
  <si>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</si>
  <si>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</si>
  <si>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</si>
  <si>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</si>
  <si>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</si>
  <si>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</si>
  <si>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</si>
  <si>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</si>
  <si>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</si>
  <si>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</si>
  <si>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</si>
  <si>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</si>
  <si>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</si>
  <si>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</si>
  <si>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</si>
  <si>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</si>
  <si>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</si>
  <si>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</si>
  <si>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</si>
  <si>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</si>
  <si>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</si>
  <si>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</si>
  <si>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</si>
  <si>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</si>
  <si>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</si>
  <si>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</si>
  <si>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</si>
  <si>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</si>
  <si>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</si>
  <si>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</si>
  <si>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</si>
  <si>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</si>
  <si>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</si>
  <si>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</si>
  <si>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</si>
  <si>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</si>
  <si>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</si>
  <si>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</si>
  <si>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</si>
  <si>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</si>
  <si>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</si>
  <si>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</si>
  <si>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</si>
  <si>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</si>
  <si>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</si>
  <si>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</si>
  <si>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</si>
  <si>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</si>
  <si>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</si>
  <si>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</si>
  <si>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</si>
  <si>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</si>
  <si>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</si>
  <si>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</si>
  <si>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</si>
  <si>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</si>
  <si>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</si>
  <si>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</si>
  <si>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</si>
  <si>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</si>
  <si>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</si>
  <si>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</si>
  <si>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</si>
  <si>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</si>
  <si>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</si>
  <si>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</si>
  <si>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</si>
  <si>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</si>
  <si>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</si>
  <si>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</si>
  <si>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</si>
  <si>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</si>
  <si>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</si>
  <si>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</si>
  <si>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</si>
  <si>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</si>
  <si>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</si>
  <si>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</si>
  <si>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</si>
  <si>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</si>
  <si>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</si>
  <si>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</si>
  <si>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</si>
  <si>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</si>
  <si>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</si>
  <si>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</si>
  <si>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</si>
  <si>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</si>
  <si>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</si>
  <si>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</si>
  <si>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</si>
  <si>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</si>
  <si>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</si>
  <si>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</si>
  <si>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</si>
  <si>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</si>
  <si>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</si>
  <si>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</si>
  <si>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</si>
  <si>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</si>
  <si>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</si>
  <si>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</si>
  <si>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</si>
  <si>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</si>
  <si>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</si>
  <si>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</si>
  <si>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</si>
  <si>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</si>
  <si>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</si>
  <si>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</si>
  <si>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</si>
  <si>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</si>
  <si>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</si>
  <si>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</si>
  <si>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</si>
  <si>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</si>
  <si>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</si>
  <si>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</si>
  <si>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</si>
  <si>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</si>
  <si>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</si>
  <si>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</si>
  <si>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</si>
  <si>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</si>
  <si>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</si>
  <si>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</si>
  <si>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</si>
  <si>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</si>
  <si>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</si>
  <si>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</si>
  <si>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</si>
  <si>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</si>
  <si>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</si>
  <si>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</si>
  <si>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</si>
  <si>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</si>
  <si>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</si>
  <si>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</si>
  <si>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</si>
  <si>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</si>
  <si>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</si>
  <si>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</si>
  <si>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</si>
  <si>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</si>
  <si>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</si>
  <si>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</si>
  <si>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</si>
  <si>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</si>
  <si>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</si>
  <si>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</si>
  <si>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</si>
  <si>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</si>
  <si>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</si>
  <si>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</si>
  <si>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</si>
  <si>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</si>
  <si>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</si>
  <si>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</si>
  <si>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</si>
  <si>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</si>
  <si>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</si>
  <si>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</si>
  <si>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</si>
  <si>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</si>
  <si>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</si>
  <si>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</si>
  <si>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</si>
  <si>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</si>
  <si>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</si>
  <si>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</si>
  <si>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</si>
  <si>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</si>
  <si>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</si>
  <si>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</si>
  <si>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</si>
  <si>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</si>
  <si>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</si>
  <si>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</si>
  <si>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</si>
  <si>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</si>
  <si>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</si>
  <si>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</si>
  <si>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</si>
  <si>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</si>
  <si>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</si>
  <si>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</si>
  <si>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</si>
  <si>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</si>
  <si>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</si>
  <si>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</si>
  <si>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</si>
  <si>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</si>
  <si>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</si>
  <si>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</si>
  <si>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</si>
  <si>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</si>
  <si>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</si>
  <si>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</si>
  <si>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</si>
  <si>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</si>
  <si>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</si>
  <si>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</si>
  <si>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</si>
  <si>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</si>
  <si>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</si>
  <si>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</si>
  <si>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</si>
  <si>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</si>
  <si>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</si>
  <si>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</si>
  <si>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</si>
  <si>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</si>
  <si>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</si>
  <si>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</si>
  <si>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</si>
  <si>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</si>
  <si>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</si>
  <si>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</si>
  <si>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</si>
  <si>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</si>
  <si>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</si>
  <si>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</si>
  <si>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</si>
  <si>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</si>
  <si>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</si>
  <si>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</si>
  <si>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</si>
  <si>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</si>
  <si>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</si>
  <si>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</si>
  <si>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</si>
  <si>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</si>
  <si>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</si>
  <si>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</si>
  <si>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</si>
  <si>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</si>
  <si>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</si>
  <si>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</si>
  <si>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</si>
  <si>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</si>
  <si>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</si>
  <si>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</si>
  <si>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</si>
  <si>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</si>
  <si>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</si>
  <si>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</si>
  <si>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</si>
  <si>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</si>
  <si>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</si>
  <si>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</si>
  <si>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</si>
  <si>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</si>
  <si>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</si>
  <si>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</si>
  <si>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</si>
  <si>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</si>
  <si>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</si>
  <si>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</si>
  <si>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</si>
  <si>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</si>
  <si>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</si>
  <si>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</si>
  <si>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</si>
  <si>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</si>
  <si>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</si>
  <si>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</si>
  <si>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</si>
  <si>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</si>
  <si>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</si>
  <si>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</si>
  <si>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</si>
  <si>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</si>
  <si>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</si>
  <si>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</si>
  <si>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</si>
  <si>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</si>
  <si>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</si>
  <si>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</si>
  <si>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</si>
  <si>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</si>
  <si>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</si>
  <si>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</si>
  <si>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</si>
  <si>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</si>
  <si>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</si>
  <si>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</si>
  <si>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</si>
  <si>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</si>
  <si>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</si>
  <si>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</si>
  <si>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</si>
  <si>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</si>
  <si>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</si>
  <si>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</si>
  <si>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</si>
  <si>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</si>
  <si>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</si>
  <si>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</si>
  <si>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</si>
  <si>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</si>
  <si>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</si>
  <si>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</si>
  <si>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</si>
  <si>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</si>
  <si>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</si>
  <si>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</si>
  <si>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</si>
  <si>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</si>
  <si>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</si>
  <si>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</si>
  <si>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</si>
  <si>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</si>
  <si>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</si>
  <si>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</si>
  <si>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</si>
  <si>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</si>
  <si>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</si>
  <si>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</si>
  <si>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</si>
  <si>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</si>
  <si>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</si>
  <si>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</si>
  <si>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</si>
  <si>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</si>
  <si>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</si>
  <si>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</si>
  <si>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</si>
  <si>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</si>
  <si>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</si>
  <si>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</si>
  <si>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</si>
  <si>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</si>
  <si>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</si>
  <si>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</si>
  <si>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</si>
  <si>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</si>
  <si>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</si>
  <si>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</si>
  <si>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</si>
  <si>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</si>
  <si>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</si>
  <si>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</si>
  <si>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</si>
  <si>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</si>
  <si>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</si>
  <si>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</si>
  <si>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</si>
  <si>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</si>
  <si>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</si>
  <si>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</si>
  <si>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</si>
  <si>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</si>
  <si>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</si>
  <si>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</si>
  <si>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</si>
  <si>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</si>
  <si>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</si>
  <si>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</si>
  <si>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</si>
  <si>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</si>
  <si>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</si>
  <si>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</si>
  <si>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</si>
  <si>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</si>
  <si>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</si>
  <si>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</si>
  <si>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</si>
  <si>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</si>
  <si>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</si>
  <si>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</si>
  <si>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</si>
  <si>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</si>
  <si>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</si>
  <si>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</si>
  <si>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</si>
  <si>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</si>
  <si>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</si>
  <si>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</si>
  <si>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</si>
  <si>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</si>
  <si>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</si>
  <si>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</si>
  <si>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</si>
  <si>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</si>
  <si>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</si>
  <si>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</si>
  <si>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</si>
  <si>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</si>
  <si>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</si>
  <si>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</si>
  <si>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</si>
  <si>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</si>
  <si>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</si>
  <si>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</si>
  <si>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</si>
  <si>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</si>
  <si>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</si>
  <si>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</si>
  <si>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</si>
  <si>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</si>
  <si>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</si>
  <si>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</si>
  <si>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</si>
  <si>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</si>
  <si>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</si>
  <si>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</si>
  <si>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</si>
  <si>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</si>
  <si>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</si>
  <si>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</si>
  <si>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</si>
  <si>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</si>
  <si>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</si>
  <si>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</si>
  <si>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</si>
  <si>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</si>
  <si>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</si>
  <si>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</si>
  <si>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</si>
  <si>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</si>
  <si>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</si>
  <si>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</si>
  <si>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</si>
  <si>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</si>
  <si>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</si>
  <si>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</si>
  <si>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</si>
  <si>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</si>
  <si>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</si>
  <si>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</si>
  <si>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</si>
  <si>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</si>
  <si>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</si>
  <si>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</si>
  <si>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</si>
  <si>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</si>
  <si>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</si>
  <si>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</si>
  <si>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</si>
  <si>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</si>
  <si>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</si>
  <si>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</si>
  <si>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</si>
  <si>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</si>
  <si>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</si>
  <si>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</si>
  <si>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</si>
  <si>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</si>
  <si>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</si>
  <si>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</si>
  <si>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</si>
  <si>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</si>
  <si>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</si>
  <si>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</si>
  <si>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</si>
  <si>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</si>
  <si>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</si>
  <si>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</si>
  <si>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</si>
  <si>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</si>
  <si>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</si>
  <si>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</si>
  <si>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</si>
  <si>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</si>
  <si>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</si>
  <si>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</si>
  <si>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</si>
  <si>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</si>
  <si>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</si>
  <si>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</si>
  <si>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</si>
  <si>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</si>
  <si>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</si>
  <si>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</si>
  <si>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</si>
  <si>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</si>
  <si>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</si>
  <si>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</si>
  <si>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</si>
  <si>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</si>
  <si>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</si>
  <si>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</si>
  <si>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</si>
  <si>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</si>
  <si>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</si>
  <si>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</si>
  <si>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</si>
  <si>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</si>
  <si>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</si>
  <si>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</si>
  <si>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</si>
  <si>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</si>
  <si>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</si>
  <si>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</si>
  <si>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</si>
  <si>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</si>
  <si>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</si>
  <si>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</si>
  <si>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</si>
  <si>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</si>
  <si>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</si>
  <si>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</si>
  <si>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</si>
  <si>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</si>
  <si>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</si>
  <si>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</si>
  <si>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</si>
  <si>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</si>
  <si>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</si>
  <si>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</si>
  <si>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</si>
  <si>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</si>
  <si>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</si>
  <si>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</si>
  <si>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</si>
  <si>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</si>
  <si>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</si>
  <si>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</si>
  <si>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</si>
  <si>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</si>
  <si>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</si>
  <si>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</si>
  <si>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</si>
  <si>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</si>
  <si>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</si>
  <si>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</si>
  <si>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</si>
  <si>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</si>
  <si>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</si>
  <si>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</si>
  <si>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</si>
  <si>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</si>
  <si>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</si>
  <si>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</si>
  <si>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</si>
  <si>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</si>
  <si>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</si>
  <si>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</si>
  <si>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</si>
  <si>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</si>
  <si>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</si>
  <si>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</si>
  <si>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</si>
  <si>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</si>
  <si>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</si>
  <si>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</si>
  <si>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</si>
  <si>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</si>
  <si>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</si>
  <si>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</si>
  <si>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</si>
  <si>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</si>
  <si>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</si>
  <si>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</si>
  <si>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</si>
  <si>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</si>
  <si>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</si>
  <si>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</si>
  <si>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</si>
  <si>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</si>
  <si>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</si>
  <si>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</si>
  <si>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</si>
  <si>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</si>
  <si>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</si>
  <si>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</si>
  <si>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</si>
  <si>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</si>
  <si>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</si>
  <si>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</si>
  <si>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</si>
  <si>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</si>
  <si>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</si>
  <si>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</si>
  <si>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</si>
  <si>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</si>
  <si>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</si>
  <si>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</si>
  <si>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</si>
  <si>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</si>
  <si>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</si>
  <si>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</si>
  <si>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</si>
  <si>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</si>
  <si>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</si>
  <si>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</si>
  <si>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</si>
  <si>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</si>
  <si>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</si>
  <si>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</si>
  <si>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</si>
  <si>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</si>
  <si>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</si>
  <si>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</si>
  <si>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</si>
  <si>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</si>
  <si>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</si>
  <si>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</si>
  <si>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</si>
  <si>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</si>
  <si>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</si>
  <si>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</si>
  <si>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</si>
  <si>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</si>
  <si>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</si>
  <si>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</si>
  <si>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</si>
  <si>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</si>
  <si>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</si>
  <si>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</si>
  <si>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</si>
  <si>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</si>
  <si>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</si>
  <si>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</si>
  <si>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</si>
  <si>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</si>
  <si>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</si>
  <si>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</si>
  <si>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</si>
  <si>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</si>
  <si>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</si>
  <si>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</si>
  <si>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</si>
  <si>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</si>
  <si>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</si>
  <si>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</si>
  <si>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</si>
  <si>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</si>
  <si>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</si>
  <si>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</si>
  <si>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</si>
  <si>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</si>
  <si>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</si>
  <si>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</si>
  <si>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</si>
  <si>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</si>
  <si>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</si>
  <si>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</si>
  <si>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</si>
  <si>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</si>
  <si>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</si>
  <si>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</si>
  <si>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</si>
  <si>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</si>
  <si>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</si>
  <si>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</si>
  <si>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</si>
  <si>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</si>
  <si>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</si>
  <si>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</si>
  <si>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</si>
  <si>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</si>
  <si>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</si>
  <si>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</si>
  <si>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</si>
  <si>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</si>
  <si>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</si>
  <si>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</si>
  <si>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</si>
  <si>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</si>
  <si>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</si>
  <si>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</si>
  <si>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</si>
  <si>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</si>
  <si>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</si>
  <si>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</si>
  <si>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</si>
  <si>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</si>
  <si>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</si>
  <si>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</si>
  <si>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</si>
  <si>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</si>
  <si>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</si>
  <si>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</si>
  <si>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</si>
  <si>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</si>
  <si>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</si>
  <si>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</si>
  <si>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</si>
  <si>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</si>
  <si>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</si>
  <si>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</si>
  <si>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</si>
  <si>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</si>
  <si>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</si>
  <si>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</si>
  <si>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</si>
  <si>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</si>
  <si>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</si>
  <si>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</si>
  <si>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</si>
  <si>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</si>
  <si>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</si>
  <si>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</si>
  <si>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</si>
  <si>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</si>
  <si>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</si>
  <si>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</si>
  <si>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</si>
  <si>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</si>
  <si>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</si>
  <si>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</si>
  <si>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</si>
  <si>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</si>
  <si>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</si>
  <si>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</si>
  <si>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</si>
  <si>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</si>
  <si>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</si>
  <si>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</si>
  <si>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</si>
  <si>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</si>
  <si>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</si>
  <si>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</si>
  <si>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</si>
  <si>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</si>
  <si>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</si>
  <si>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</si>
  <si>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</si>
  <si>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</si>
  <si>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</si>
  <si>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</si>
  <si>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</si>
  <si>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</si>
  <si>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</si>
  <si>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</si>
  <si>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</si>
  <si>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</si>
  <si>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</si>
  <si>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</si>
  <si>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</si>
  <si>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</si>
  <si>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</si>
  <si>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</si>
  <si>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</si>
  <si>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</si>
  <si>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</si>
  <si>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</si>
  <si>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</si>
  <si>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</si>
  <si>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</si>
  <si>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</si>
  <si>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</si>
  <si>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</si>
  <si>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</si>
  <si>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</si>
  <si>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</si>
  <si>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</si>
  <si>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</si>
  <si>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</si>
  <si>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</si>
  <si>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</si>
  <si>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</si>
  <si>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</si>
  <si>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</si>
  <si>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</si>
  <si>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</si>
  <si>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</si>
  <si>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</si>
  <si>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</si>
  <si>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</si>
  <si>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</si>
  <si>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</si>
  <si>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</si>
  <si>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</si>
  <si>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</si>
  <si>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</si>
  <si>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</si>
  <si>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</si>
  <si>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</si>
  <si>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</si>
  <si>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</si>
  <si>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</si>
  <si>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</si>
  <si>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</si>
  <si>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</si>
  <si>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</si>
  <si>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</si>
  <si>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</si>
  <si>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</si>
  <si>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</si>
  <si>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</si>
  <si>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</si>
  <si>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</si>
  <si>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</si>
  <si>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</si>
  <si>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</si>
  <si>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</si>
  <si>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</si>
  <si>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</si>
  <si>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</si>
  <si>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</si>
  <si>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</si>
  <si>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</si>
  <si>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</si>
  <si>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</si>
  <si>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</si>
  <si>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</si>
  <si>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</si>
  <si>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</si>
  <si>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</si>
  <si>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</si>
  <si>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</si>
  <si>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</si>
  <si>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</si>
  <si>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</si>
  <si>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</si>
  <si>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</si>
  <si>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</si>
  <si>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</si>
  <si>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</si>
  <si>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</si>
  <si>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</si>
  <si>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</si>
  <si>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</si>
  <si>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</si>
  <si>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</si>
  <si>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</si>
  <si>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</si>
  <si>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</si>
  <si>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</si>
  <si>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</si>
  <si>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</si>
  <si>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</si>
  <si>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</si>
  <si>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</si>
  <si>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</si>
  <si>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</si>
  <si>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</si>
  <si>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</si>
  <si>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</si>
  <si>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</si>
  <si>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</si>
  <si>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</si>
  <si>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</si>
  <si>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</si>
  <si>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</si>
  <si>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</si>
  <si>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</si>
  <si>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</si>
  <si>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</si>
  <si>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</si>
  <si>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</si>
  <si>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</si>
  <si>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</si>
  <si>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</si>
  <si>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</si>
  <si>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</si>
  <si>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</si>
  <si>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</si>
  <si>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</si>
  <si>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</si>
  <si>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</si>
  <si>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</si>
  <si>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</si>
  <si>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</si>
  <si>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</si>
  <si>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</si>
  <si>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</si>
  <si>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</si>
  <si>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</si>
  <si>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</si>
  <si>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</si>
  <si>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</si>
  <si>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</si>
  <si>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</si>
  <si>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</si>
  <si>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</si>
  <si>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</si>
  <si>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</si>
  <si>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</si>
  <si>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</si>
  <si>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</si>
  <si>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</si>
  <si>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</si>
  <si>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</si>
  <si>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</si>
  <si>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</si>
  <si>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</si>
  <si>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</si>
  <si>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</si>
  <si>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</si>
  <si>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</si>
  <si>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</si>
  <si>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</si>
  <si>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</si>
  <si>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</si>
  <si>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</si>
  <si>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</si>
  <si>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</si>
  <si>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</si>
  <si>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</si>
  <si>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</si>
  <si>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</si>
  <si>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</si>
  <si>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</si>
  <si>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</si>
  <si>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</si>
  <si>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</si>
  <si>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</si>
  <si>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</si>
  <si>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</si>
  <si>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</si>
  <si>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</si>
  <si>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</si>
  <si>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</si>
  <si>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</si>
  <si>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</si>
  <si>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</si>
  <si>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</si>
  <si>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</si>
  <si>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</si>
  <si>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</si>
  <si>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</si>
  <si>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</si>
  <si>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</si>
  <si>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</si>
  <si>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</si>
  <si>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</si>
  <si>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</si>
  <si>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</si>
  <si>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</si>
  <si>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</si>
  <si>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</si>
  <si>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</si>
  <si>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</si>
  <si>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</si>
  <si>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</si>
  <si>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</si>
  <si>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</si>
  <si>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</si>
  <si>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</si>
  <si>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</si>
  <si>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</si>
  <si>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</si>
  <si>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</si>
  <si>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</si>
  <si>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</si>
  <si>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</si>
  <si>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</si>
  <si>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</si>
  <si>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</si>
  <si>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</si>
  <si>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</si>
  <si>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</si>
  <si>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</si>
  <si>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</si>
  <si>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</si>
  <si>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</si>
  <si>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</si>
  <si>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</si>
  <si>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</si>
  <si>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</si>
  <si>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</si>
  <si>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</si>
  <si>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</si>
  <si>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</si>
  <si>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</si>
  <si>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</si>
  <si>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</si>
  <si>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</si>
  <si>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</si>
  <si>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</si>
  <si>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</si>
  <si>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</si>
  <si>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</si>
  <si>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</si>
  <si>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</si>
  <si>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</si>
  <si>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</si>
  <si>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</si>
  <si>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</si>
  <si>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</si>
  <si>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</si>
  <si>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</si>
  <si>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</si>
  <si>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</si>
  <si>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</si>
  <si>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</si>
  <si>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</si>
  <si>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</si>
  <si>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</si>
  <si>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</si>
  <si>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</si>
  <si>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</si>
  <si>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</si>
  <si>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</si>
  <si>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</si>
  <si>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</si>
  <si>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</si>
  <si>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</si>
  <si>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</si>
  <si>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</si>
  <si>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</si>
  <si>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</si>
  <si>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</si>
  <si>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</si>
  <si>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</si>
  <si>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</si>
  <si>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</si>
  <si>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</si>
  <si>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</si>
  <si>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</si>
  <si>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</si>
  <si>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</si>
  <si>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</si>
  <si>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</si>
  <si>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</si>
  <si>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</si>
  <si>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</si>
  <si>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</si>
  <si>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</si>
  <si>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</si>
  <si>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</si>
  <si>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</si>
  <si>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</si>
  <si>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</si>
  <si>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</si>
  <si>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</si>
  <si>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</si>
  <si>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</si>
  <si>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</si>
  <si>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</si>
  <si>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</si>
  <si>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</si>
  <si>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</si>
  <si>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</si>
  <si>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</si>
  <si>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</si>
  <si>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</si>
  <si>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</si>
  <si>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</si>
  <si>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</si>
  <si>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</si>
  <si>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</si>
  <si>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</si>
  <si>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</si>
  <si>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</si>
  <si>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</si>
  <si>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</si>
  <si>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</si>
  <si>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</si>
  <si>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</si>
  <si>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</si>
  <si>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</si>
  <si>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</si>
  <si>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</si>
  <si>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</si>
  <si>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</si>
  <si>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</si>
  <si>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</si>
  <si>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</si>
  <si>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</si>
  <si>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</si>
  <si>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</si>
  <si>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</si>
  <si>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</si>
  <si>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</si>
  <si>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</si>
  <si>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</si>
  <si>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</si>
  <si>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</si>
  <si>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</si>
  <si>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</si>
  <si>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</si>
  <si>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</si>
  <si>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</si>
  <si>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</si>
  <si>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</si>
  <si>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</si>
  <si>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</si>
  <si>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</si>
  <si>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</si>
  <si>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</si>
  <si>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</si>
  <si>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</si>
  <si>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</si>
  <si>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</si>
  <si>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</si>
  <si>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</si>
  <si>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</si>
  <si>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</si>
  <si>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</si>
  <si>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</si>
  <si>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</si>
  <si>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</si>
  <si>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</si>
  <si>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</si>
  <si>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</si>
  <si>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</si>
  <si>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</si>
  <si>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</si>
  <si>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</si>
  <si>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</si>
  <si>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</si>
  <si>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</si>
  <si>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</si>
  <si>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</si>
  <si>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</si>
  <si>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</si>
  <si>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</si>
  <si>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</si>
  <si>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</si>
  <si>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</si>
  <si>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</si>
  <si>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</si>
  <si>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</si>
  <si>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</si>
  <si>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</si>
  <si>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</si>
  <si>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</si>
  <si>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</si>
  <si>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</si>
  <si>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</si>
  <si>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</si>
  <si>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</si>
  <si>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</si>
  <si>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</si>
  <si>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</si>
  <si>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</si>
  <si>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</si>
  <si>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</si>
  <si>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</si>
  <si>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</si>
  <si>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</si>
  <si>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</si>
  <si>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</si>
  <si>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</si>
  <si>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</si>
  <si>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</si>
  <si>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</si>
  <si>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</si>
  <si>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</si>
  <si>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</si>
  <si>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</si>
  <si>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</si>
  <si>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</si>
  <si>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</si>
  <si>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</si>
  <si>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</si>
  <si>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</si>
  <si>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</si>
  <si>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</si>
  <si>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</si>
  <si>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</si>
  <si>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</si>
  <si>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</si>
  <si>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</si>
  <si>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</si>
  <si>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</si>
  <si>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</si>
  <si>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</si>
  <si>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</si>
  <si>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</si>
  <si>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</si>
  <si>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</si>
  <si>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</si>
  <si>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</si>
  <si>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</si>
  <si>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</si>
  <si>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</si>
  <si>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</si>
  <si>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</si>
  <si>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</si>
  <si>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</si>
  <si>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</si>
  <si>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</si>
  <si>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</si>
  <si>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</si>
  <si>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</si>
  <si>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</si>
  <si>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</si>
  <si>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</si>
  <si>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</si>
  <si>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</si>
  <si>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</si>
  <si>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</si>
  <si>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</si>
  <si>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</si>
  <si>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</si>
  <si>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</si>
  <si>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</si>
  <si>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</si>
  <si>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</si>
  <si>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</si>
  <si>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</si>
  <si>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</si>
  <si>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</si>
  <si>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</si>
  <si>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</si>
  <si>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</si>
  <si>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</si>
  <si>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</si>
  <si>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</si>
  <si>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</si>
  <si>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</si>
  <si>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</si>
  <si>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</si>
  <si>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</si>
  <si>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</si>
  <si>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</si>
  <si>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</si>
  <si>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</si>
  <si>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</si>
  <si>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</si>
  <si>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</si>
  <si>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</si>
  <si>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</si>
  <si>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</si>
  <si>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</si>
  <si>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</si>
  <si>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</si>
  <si>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</si>
  <si>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</si>
  <si>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</si>
  <si>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</si>
  <si>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</si>
  <si>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</si>
  <si>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</si>
  <si>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</si>
  <si>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</si>
  <si>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</si>
  <si>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</si>
  <si>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</si>
  <si>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</si>
  <si>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</si>
  <si>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</si>
  <si>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</si>
  <si>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</si>
  <si>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</si>
  <si>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</si>
  <si>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</si>
  <si>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</si>
  <si>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</si>
  <si>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</si>
  <si>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</si>
  <si>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</si>
  <si>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</si>
  <si>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</si>
  <si>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</si>
  <si>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</si>
  <si>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</si>
  <si>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</si>
  <si>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</si>
  <si>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</si>
  <si>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</si>
  <si>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</si>
  <si>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</si>
  <si>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</si>
  <si>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</si>
  <si>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</si>
  <si>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</si>
  <si>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</si>
  <si>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</si>
  <si>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</si>
  <si>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</si>
  <si>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</si>
  <si>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</si>
  <si>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</si>
  <si>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</si>
  <si>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</si>
  <si>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</si>
  <si>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</si>
  <si>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</si>
  <si>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</si>
  <si>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</si>
  <si>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</si>
  <si>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</si>
  <si>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</si>
  <si>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</si>
  <si>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</si>
  <si>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</si>
  <si>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</si>
  <si>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</si>
  <si>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</si>
  <si>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</si>
  <si>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</si>
  <si>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</si>
  <si>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</si>
  <si>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</si>
  <si>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</si>
  <si>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</si>
  <si>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</si>
  <si>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</si>
  <si>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</si>
  <si>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</si>
  <si>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</si>
  <si>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</si>
  <si>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</si>
  <si>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</si>
  <si>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</si>
  <si>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</si>
  <si>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</si>
  <si>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</si>
  <si>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</si>
  <si>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</si>
  <si>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</si>
  <si>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</si>
  <si>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</si>
  <si>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</si>
  <si>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</si>
  <si>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</si>
  <si>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</si>
  <si>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</si>
  <si>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</si>
  <si>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</si>
  <si>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</si>
  <si>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</si>
  <si>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</si>
  <si>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</si>
  <si>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</si>
  <si>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</si>
  <si>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</si>
  <si>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</si>
  <si>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</si>
  <si>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</si>
  <si>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</si>
  <si>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</si>
  <si>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</si>
  <si>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</si>
  <si>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</si>
  <si>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</si>
  <si>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</si>
  <si>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</si>
  <si>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</si>
  <si>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</si>
  <si>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</si>
  <si>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</si>
  <si>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</si>
  <si>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</si>
  <si>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</si>
  <si>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</si>
  <si>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</si>
  <si>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</si>
  <si>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</si>
  <si>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</si>
  <si>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</si>
  <si>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</si>
  <si>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</si>
  <si>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</si>
  <si>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</si>
  <si>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</si>
  <si>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</si>
  <si>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</si>
  <si>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</si>
  <si>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</si>
  <si>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</si>
  <si>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</si>
  <si>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</si>
  <si>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</si>
  <si>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</si>
  <si>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</si>
  <si>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</si>
  <si>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</si>
  <si>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</si>
  <si>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</si>
  <si>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</si>
  <si>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</si>
  <si>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</si>
  <si>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</si>
  <si>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</si>
  <si>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</si>
  <si>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</si>
  <si>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</si>
  <si>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</si>
  <si>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</si>
  <si>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</si>
  <si>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</si>
  <si>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</si>
  <si>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</si>
  <si>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</si>
  <si>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</si>
  <si>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</si>
  <si>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</si>
  <si>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</si>
  <si>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</si>
  <si>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</si>
  <si>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</si>
  <si>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</si>
  <si>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</si>
  <si>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</si>
  <si>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</si>
  <si>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</si>
  <si>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</si>
  <si>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</si>
  <si>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</si>
  <si>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</si>
  <si>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</si>
  <si>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</si>
  <si>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</si>
  <si>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</si>
  <si>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</si>
  <si>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</si>
  <si>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</si>
  <si>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</si>
  <si>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</si>
  <si>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</si>
  <si>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</si>
  <si>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</si>
  <si>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</si>
  <si>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</si>
  <si>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</si>
  <si>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</si>
  <si>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</si>
  <si>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</si>
  <si>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</si>
  <si>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</si>
  <si>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</si>
  <si>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</si>
  <si>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</si>
  <si>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</si>
  <si>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</si>
  <si>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</si>
  <si>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</si>
  <si>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</si>
  <si>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</si>
  <si>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</si>
  <si>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</si>
  <si>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</si>
  <si>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</si>
  <si>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</si>
  <si>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</si>
  <si>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</si>
  <si>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</si>
  <si>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</si>
  <si>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</si>
  <si>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</si>
  <si>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</si>
  <si>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</si>
  <si>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</si>
  <si>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</si>
  <si>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</si>
  <si>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</si>
  <si>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</si>
  <si>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</si>
  <si>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</si>
  <si>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</si>
  <si>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</si>
  <si>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</si>
  <si>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</si>
  <si>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</si>
  <si>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</si>
  <si>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</si>
  <si>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</si>
  <si>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</si>
  <si>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</si>
  <si>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</si>
  <si>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</si>
  <si>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</si>
  <si>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</si>
  <si>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</si>
  <si>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</si>
  <si>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</si>
  <si>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</si>
  <si>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</si>
  <si>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</si>
  <si>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</si>
  <si>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</si>
  <si>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</si>
  <si>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</si>
  <si>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</si>
  <si>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</si>
  <si>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</si>
  <si>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</si>
  <si>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</si>
  <si>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</si>
  <si>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</si>
  <si>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</si>
  <si>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</si>
  <si>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</si>
  <si>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</si>
  <si>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</si>
  <si>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</si>
  <si>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</si>
  <si>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</si>
  <si>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</si>
  <si>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</si>
  <si>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</si>
  <si>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</si>
  <si>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</si>
  <si>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</si>
  <si>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</si>
  <si>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</si>
  <si>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</si>
  <si>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</si>
  <si>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</si>
  <si>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</si>
  <si>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</si>
  <si>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</si>
  <si>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</si>
  <si>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</si>
  <si>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</si>
  <si>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</si>
  <si>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</si>
  <si>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</si>
  <si>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</si>
  <si>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</si>
  <si>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</si>
  <si>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</si>
  <si>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</si>
  <si>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</si>
  <si>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</si>
  <si>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</si>
  <si>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</si>
  <si>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</si>
  <si>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</si>
  <si>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</si>
  <si>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</si>
  <si>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</si>
  <si>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</si>
  <si>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</si>
  <si>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</si>
  <si>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</si>
  <si>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</si>
  <si>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</si>
  <si>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</si>
  <si>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</si>
  <si>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</si>
  <si>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</si>
  <si>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</si>
  <si>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</si>
  <si>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</si>
  <si>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</si>
  <si>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</si>
  <si>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</si>
  <si>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</si>
  <si>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</si>
  <si>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</si>
  <si>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</si>
  <si>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</si>
  <si>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</si>
  <si>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</si>
  <si>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</si>
  <si>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</si>
  <si>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</si>
  <si>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</si>
  <si>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</si>
  <si>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</si>
  <si>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</si>
  <si>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</si>
  <si>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</si>
  <si>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</si>
  <si>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</si>
  <si>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</si>
  <si>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</si>
  <si>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</si>
  <si>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</si>
  <si>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</si>
  <si>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</si>
  <si>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</si>
  <si>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</si>
  <si>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</si>
  <si>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</si>
  <si>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</si>
  <si>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</si>
  <si>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</si>
  <si>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</si>
  <si>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</si>
  <si>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</si>
  <si>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</si>
  <si>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</si>
  <si>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</si>
  <si>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</si>
  <si>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</si>
  <si>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</si>
  <si>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</si>
  <si>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</si>
  <si>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</si>
  <si>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</si>
  <si>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</si>
  <si>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</si>
  <si>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</si>
  <si>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</si>
  <si>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</si>
  <si>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</si>
  <si>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</si>
  <si>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</si>
  <si>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</si>
  <si>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</si>
  <si>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</si>
  <si>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</si>
  <si>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</si>
  <si>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</si>
  <si>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</si>
  <si>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</si>
  <si>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</si>
  <si>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</si>
  <si>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</si>
  <si>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</si>
  <si>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</si>
  <si>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</si>
  <si>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</si>
  <si>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</si>
  <si>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</si>
  <si>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</si>
  <si>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</si>
  <si>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</si>
  <si>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</si>
  <si>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</si>
  <si>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</si>
  <si>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</si>
  <si>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</si>
  <si>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</si>
  <si>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</si>
  <si>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</si>
  <si>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</si>
  <si>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</si>
  <si>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</si>
  <si>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</si>
  <si>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</si>
  <si>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</si>
  <si>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</si>
  <si>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</si>
  <si>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</si>
  <si>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</si>
  <si>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</si>
  <si>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</si>
  <si>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</si>
  <si>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</si>
  <si>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</si>
  <si>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</si>
  <si>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</si>
  <si>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</si>
  <si>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</si>
  <si>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</si>
  <si>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</si>
  <si>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</si>
  <si>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</si>
  <si>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</si>
  <si>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</si>
  <si>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</si>
  <si>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</si>
  <si>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</si>
  <si>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</si>
  <si>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</si>
  <si>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</si>
  <si>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</si>
  <si>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</si>
  <si>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</si>
  <si>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</si>
  <si>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</si>
  <si>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</si>
  <si>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</si>
  <si>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</si>
  <si>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</si>
  <si>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</si>
  <si>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</si>
  <si>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</si>
  <si>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</si>
  <si>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</si>
  <si>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</si>
  <si>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</si>
  <si>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</si>
  <si>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</si>
  <si>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</si>
  <si>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</si>
  <si>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</si>
  <si>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</si>
  <si>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</si>
  <si>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</si>
  <si>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</si>
  <si>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</si>
  <si>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</si>
  <si>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</si>
  <si>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</si>
  <si>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</si>
  <si>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</si>
  <si>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</si>
  <si>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</si>
  <si>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</si>
  <si>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</si>
  <si>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</si>
  <si>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</si>
  <si>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</si>
  <si>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</si>
  <si>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</si>
  <si>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</si>
  <si>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</si>
  <si>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</si>
  <si>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</si>
  <si>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</si>
  <si>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</si>
  <si>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</si>
  <si>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</si>
  <si>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</si>
  <si>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</si>
  <si>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</si>
  <si>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</si>
  <si>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</si>
  <si>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</si>
  <si>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</si>
  <si>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</si>
  <si>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</si>
  <si>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</si>
  <si>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</si>
  <si>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</si>
  <si>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</si>
  <si>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</si>
  <si>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</si>
  <si>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</si>
  <si>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</si>
  <si>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</si>
  <si>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</si>
  <si>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</si>
  <si>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</si>
  <si>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</si>
  <si>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</si>
  <si>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</si>
  <si>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</si>
  <si>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</si>
  <si>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</si>
  <si>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</si>
  <si>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</si>
  <si>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</si>
  <si>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</si>
  <si>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</si>
  <si>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</si>
  <si>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</si>
  <si>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</si>
  <si>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</si>
  <si>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</si>
  <si>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</si>
  <si>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</si>
  <si>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</si>
  <si>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</si>
  <si>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</si>
  <si>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</si>
  <si>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</si>
  <si>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</si>
  <si>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</si>
  <si>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</si>
  <si>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</si>
  <si>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</si>
  <si>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</si>
  <si>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</si>
  <si>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</si>
  <si>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</si>
  <si>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</si>
  <si>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</si>
  <si>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</si>
  <si>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</si>
  <si>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</si>
  <si>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</si>
  <si>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</si>
  <si>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</si>
  <si>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</si>
  <si>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</si>
  <si>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</si>
  <si>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</si>
  <si>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</si>
  <si>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</si>
  <si>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</si>
  <si>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</si>
  <si>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</si>
  <si>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</si>
  <si>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</si>
  <si>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</si>
  <si>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</si>
  <si>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</si>
  <si>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</si>
  <si>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</si>
  <si>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</si>
  <si>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</si>
  <si>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</si>
  <si>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</si>
  <si>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</si>
  <si>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</si>
  <si>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</si>
  <si>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</si>
  <si>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</si>
  <si>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</si>
  <si>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</si>
  <si>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</si>
  <si>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</si>
  <si>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</si>
  <si>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</si>
  <si>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</si>
  <si>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</si>
  <si>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</si>
  <si>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</si>
  <si>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</si>
  <si>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</si>
  <si>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</si>
  <si>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</si>
  <si>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</si>
  <si>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</si>
  <si>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</si>
  <si>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</si>
  <si>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</si>
  <si>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</si>
  <si>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</si>
  <si>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</si>
  <si>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</si>
  <si>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</si>
  <si>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</si>
  <si>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</si>
  <si>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</si>
  <si>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</si>
  <si>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</si>
  <si>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</si>
  <si>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</si>
  <si>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</si>
  <si>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</si>
  <si>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</si>
  <si>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</si>
  <si>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</si>
  <si>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</si>
  <si>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</si>
  <si>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</si>
  <si>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</si>
  <si>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</si>
  <si>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</si>
  <si>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</si>
  <si>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</si>
  <si>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</si>
  <si>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</si>
  <si>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</si>
  <si>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</si>
  <si>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</si>
  <si>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</si>
  <si>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</si>
  <si>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</si>
  <si>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</si>
  <si>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</si>
  <si>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</si>
  <si>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</si>
  <si>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</si>
  <si>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</si>
  <si>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</si>
  <si>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</si>
  <si>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</si>
  <si>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</si>
  <si>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</si>
  <si>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</si>
  <si>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</si>
  <si>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</si>
  <si>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</si>
  <si>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</si>
  <si>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</si>
  <si>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</si>
  <si>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</si>
  <si>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</si>
  <si>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</si>
  <si>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</si>
  <si>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</si>
  <si>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</si>
  <si>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</si>
  <si>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</si>
  <si>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</si>
  <si>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</si>
  <si>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</si>
  <si>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</si>
  <si>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</si>
  <si>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</si>
  <si>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</si>
  <si>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</si>
  <si>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</si>
  <si>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</si>
  <si>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</si>
  <si>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</si>
  <si>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</si>
  <si>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</si>
  <si>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</si>
  <si>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</si>
  <si>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</si>
  <si>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</si>
  <si>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</si>
  <si>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</si>
  <si>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</si>
  <si>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</si>
  <si>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</si>
  <si>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</si>
  <si>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</si>
  <si>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</si>
  <si>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</si>
  <si>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</si>
  <si>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</si>
  <si>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</si>
  <si>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</si>
  <si>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</si>
  <si>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</si>
  <si>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</si>
  <si>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</si>
  <si>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</si>
  <si>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</si>
  <si>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</si>
  <si>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</si>
  <si>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</si>
  <si>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</si>
  <si>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</si>
  <si>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</si>
  <si>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</si>
  <si>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</si>
  <si>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</si>
  <si>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</si>
  <si>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</si>
  <si>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</si>
  <si>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</si>
  <si>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</si>
  <si>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</si>
  <si>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</si>
  <si>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</si>
  <si>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</si>
  <si>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</si>
  <si>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</si>
  <si>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</si>
  <si>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</si>
  <si>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</si>
  <si>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</si>
  <si>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</si>
  <si>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</si>
  <si>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</si>
  <si>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</si>
  <si>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</si>
  <si>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</si>
  <si>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</si>
  <si>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</si>
  <si>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</si>
  <si>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</si>
  <si>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</si>
  <si>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</si>
  <si>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</si>
  <si>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</si>
  <si>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</si>
  <si>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</si>
  <si>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</si>
  <si>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</si>
  <si>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</si>
  <si>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</si>
  <si>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</si>
  <si>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</si>
  <si>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</si>
  <si>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</si>
  <si>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</si>
  <si>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</si>
  <si>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</si>
  <si>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</si>
  <si>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</si>
  <si>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</si>
  <si>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</si>
  <si>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</si>
  <si>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</si>
  <si>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</si>
  <si>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</si>
  <si>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</si>
  <si>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</si>
  <si>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</si>
  <si>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</si>
  <si>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</si>
  <si>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</si>
  <si>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</si>
  <si>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</si>
  <si>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</si>
  <si>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</si>
  <si>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</si>
  <si>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</si>
  <si>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</si>
  <si>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</si>
  <si>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</si>
  <si>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</si>
  <si>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</si>
  <si>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</si>
  <si>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</si>
  <si>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</si>
  <si>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</si>
  <si>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</si>
  <si>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</si>
  <si>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</si>
  <si>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</si>
  <si>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</si>
  <si>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</si>
  <si>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</si>
  <si>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</si>
  <si>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</si>
  <si>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</si>
  <si>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</si>
  <si>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</si>
  <si>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</si>
  <si>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</si>
  <si>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</si>
  <si>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</si>
  <si>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</si>
  <si>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</si>
  <si>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</si>
  <si>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</si>
  <si>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</si>
  <si>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</si>
  <si>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</si>
  <si>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</si>
  <si>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</si>
  <si>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</si>
  <si>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</si>
  <si>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</si>
  <si>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</si>
  <si>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</si>
  <si>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</si>
  <si>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</si>
  <si>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</si>
  <si>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</si>
  <si>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</si>
  <si>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</si>
  <si>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</si>
  <si>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</si>
  <si>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</si>
  <si>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</si>
  <si>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</si>
  <si>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</si>
  <si>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</si>
  <si>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</si>
  <si>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</si>
  <si>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</si>
  <si>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</si>
  <si>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</si>
  <si>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</si>
  <si>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</si>
  <si>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</si>
  <si>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</si>
  <si>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</si>
  <si>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</si>
  <si>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</si>
  <si>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</si>
  <si>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</si>
  <si>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</si>
  <si>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</si>
  <si>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</si>
  <si>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</si>
  <si>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</si>
  <si>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</si>
  <si>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</si>
  <si>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</si>
  <si>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</si>
  <si>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</si>
  <si>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</si>
  <si>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</si>
  <si>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</si>
  <si>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</si>
  <si>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</si>
  <si>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</si>
  <si>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</si>
  <si>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</si>
  <si>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</si>
  <si>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</si>
  <si>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</si>
  <si>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</si>
  <si>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</si>
  <si>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</si>
  <si>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</si>
  <si>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</si>
  <si>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</si>
  <si>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</si>
  <si>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</si>
  <si>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</si>
  <si>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</si>
  <si>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</si>
  <si>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</si>
  <si>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</si>
  <si>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</si>
  <si>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</si>
  <si>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</si>
  <si>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</si>
  <si>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</si>
  <si>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</si>
  <si>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</si>
  <si>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</si>
  <si>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</si>
  <si>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</si>
  <si>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</si>
  <si>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</si>
  <si>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</si>
  <si>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</si>
  <si>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</si>
  <si>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</si>
  <si>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</si>
  <si>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</si>
  <si>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</si>
  <si>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</si>
  <si>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</si>
  <si>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</si>
  <si>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</si>
  <si>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</si>
  <si>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</si>
  <si>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</si>
  <si>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</si>
  <si>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</si>
  <si>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</si>
  <si>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</si>
  <si>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</si>
  <si>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</si>
  <si>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</si>
  <si>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</si>
  <si>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</si>
  <si>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</si>
  <si>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</si>
  <si>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</si>
  <si>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</si>
  <si>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</si>
  <si>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</si>
  <si>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</si>
  <si>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</si>
  <si>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</si>
  <si>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</si>
  <si>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</si>
  <si>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</si>
  <si>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</si>
  <si>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</si>
  <si>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</si>
  <si>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</si>
  <si>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</si>
  <si>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</si>
  <si>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</si>
  <si>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</si>
  <si>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</si>
  <si>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</si>
  <si>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</si>
  <si>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</si>
  <si>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</si>
  <si>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</si>
  <si>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</si>
  <si>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</si>
  <si>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</si>
  <si>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</si>
  <si>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</si>
  <si>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</si>
  <si>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</si>
  <si>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</si>
  <si>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</si>
  <si>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</si>
  <si>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</si>
  <si>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</si>
  <si>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</si>
  <si>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</si>
  <si>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</si>
  <si>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</si>
  <si>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</si>
  <si>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</si>
  <si>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</si>
  <si>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</si>
  <si>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</si>
  <si>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</si>
  <si>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</si>
  <si>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</si>
  <si>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</si>
  <si>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</si>
  <si>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</si>
  <si>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</si>
  <si>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</si>
  <si>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</si>
  <si>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</si>
  <si>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</si>
  <si>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</si>
  <si>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</si>
  <si>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</si>
  <si>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</si>
  <si>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</si>
  <si>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</si>
  <si>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</si>
  <si>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</si>
  <si>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</si>
  <si>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</si>
  <si>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</si>
  <si>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</si>
  <si>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</si>
  <si>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</si>
  <si>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</si>
  <si>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</si>
  <si>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</si>
  <si>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</si>
  <si>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</si>
  <si>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</si>
  <si>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</si>
  <si>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</si>
  <si>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</si>
  <si>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</si>
  <si>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</si>
  <si>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</si>
  <si>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</si>
  <si>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</si>
  <si>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</si>
  <si>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</si>
  <si>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</si>
  <si>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</si>
  <si>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</si>
  <si>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</si>
  <si>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</si>
  <si>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</si>
  <si>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</si>
  <si>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</si>
  <si>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</si>
  <si>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</si>
  <si>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</si>
  <si>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</si>
  <si>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</si>
  <si>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</si>
  <si>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</si>
  <si>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</si>
  <si>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</si>
  <si>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</si>
  <si>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</si>
  <si>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</si>
  <si>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</si>
  <si>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</si>
  <si>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</si>
  <si>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</si>
  <si>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</si>
  <si>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</si>
  <si>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</si>
  <si>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</si>
  <si>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</si>
  <si>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</si>
  <si>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</si>
  <si>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</si>
  <si>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</si>
  <si>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</si>
  <si>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</si>
  <si>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</si>
  <si>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</si>
  <si>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</si>
  <si>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</si>
  <si>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</si>
  <si>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</si>
  <si>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</si>
  <si>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</si>
  <si>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</si>
  <si>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</si>
  <si>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</si>
  <si>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</si>
  <si>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</si>
  <si>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</si>
  <si>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</si>
  <si>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</si>
  <si>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</si>
  <si>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</si>
  <si>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</si>
  <si>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</si>
  <si>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</si>
  <si>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</si>
  <si>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</si>
  <si>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</si>
  <si>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</si>
  <si>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</si>
  <si>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</si>
  <si>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</si>
  <si>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</si>
  <si>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</si>
  <si>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</si>
  <si>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</si>
  <si>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</si>
  <si>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</si>
  <si>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</si>
  <si>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</si>
  <si>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</si>
  <si>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</si>
  <si>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</si>
  <si>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</si>
  <si>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</si>
  <si>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</si>
  <si>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</si>
  <si>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</si>
  <si>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</si>
  <si>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</si>
  <si>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</si>
  <si>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</si>
  <si>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</si>
  <si>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</si>
  <si>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</si>
  <si>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</si>
  <si>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</si>
  <si>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</si>
  <si>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</si>
  <si>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</si>
  <si>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</si>
  <si>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</si>
  <si>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</si>
  <si>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</si>
  <si>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</si>
  <si>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</si>
  <si>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</si>
  <si>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</si>
  <si>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</si>
  <si>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</si>
  <si>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</si>
  <si>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</si>
  <si>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</si>
  <si>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</si>
  <si>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</si>
  <si>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</si>
  <si>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</si>
  <si>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</si>
  <si>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</si>
  <si>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</si>
  <si>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</si>
  <si>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</si>
  <si>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</si>
  <si>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</si>
  <si>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</si>
  <si>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</si>
  <si>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</si>
  <si>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</si>
  <si>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</si>
  <si>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</si>
  <si>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</si>
  <si>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</si>
  <si>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</si>
  <si>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</si>
  <si>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</si>
  <si>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</si>
  <si>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</si>
  <si>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</si>
  <si>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</si>
  <si>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</si>
  <si>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</si>
  <si>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</si>
  <si>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</si>
  <si>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</si>
  <si>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</si>
  <si>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</si>
  <si>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</si>
  <si>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</si>
  <si>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</si>
  <si>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</si>
  <si>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</si>
  <si>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</si>
  <si>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</si>
  <si>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</si>
  <si>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</si>
  <si>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</si>
  <si>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</si>
  <si>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</si>
  <si>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</si>
  <si>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</si>
  <si>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</si>
  <si>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</si>
  <si>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</si>
  <si>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</si>
  <si>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</si>
  <si>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</si>
  <si>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</si>
  <si>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</si>
  <si>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</si>
  <si>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</si>
  <si>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</si>
  <si>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</si>
  <si>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</si>
  <si>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</si>
  <si>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</si>
  <si>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</si>
  <si>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</si>
  <si>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</si>
  <si>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</si>
  <si>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</si>
  <si>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</si>
  <si>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</si>
  <si>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</si>
  <si>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</si>
  <si>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</si>
  <si>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</si>
  <si>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</si>
  <si>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</si>
  <si>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</si>
  <si>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</si>
  <si>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</si>
  <si>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</si>
  <si>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</si>
  <si>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</si>
  <si>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</si>
  <si>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</si>
  <si>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</si>
  <si>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</si>
  <si>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</si>
  <si>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</si>
  <si>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</si>
  <si>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</si>
  <si>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</si>
  <si>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</si>
  <si>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</si>
  <si>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</si>
  <si>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</si>
  <si>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</si>
  <si>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</si>
  <si>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</si>
  <si>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</si>
  <si>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</si>
  <si>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</si>
  <si>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</si>
  <si>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</si>
  <si>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</si>
  <si>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</si>
  <si>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</si>
  <si>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</si>
  <si>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</si>
  <si>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</si>
  <si>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</si>
  <si>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</si>
  <si>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</si>
  <si>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</si>
  <si>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</si>
  <si>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</si>
  <si>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</si>
  <si>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</si>
  <si>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</si>
  <si>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</si>
  <si>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</si>
  <si>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</si>
  <si>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</si>
  <si>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</si>
  <si>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</si>
  <si>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</si>
  <si>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</si>
  <si>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</si>
  <si>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</si>
  <si>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</si>
  <si>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</si>
  <si>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</si>
  <si>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</si>
  <si>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</si>
  <si>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</si>
  <si>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</si>
  <si>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</si>
  <si>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</si>
  <si>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</si>
  <si>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</si>
  <si>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</si>
  <si>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</si>
  <si>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</si>
  <si>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</si>
  <si>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</si>
  <si>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</si>
  <si>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</si>
  <si>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</si>
  <si>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</si>
  <si>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</si>
  <si>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</si>
  <si>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</si>
  <si>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</si>
  <si>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</si>
  <si>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</si>
  <si>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</si>
  <si>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</si>
  <si>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</si>
  <si>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</si>
  <si>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</si>
  <si>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</si>
  <si>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</si>
  <si>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</si>
  <si>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</si>
  <si>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</si>
  <si>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</si>
  <si>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</si>
  <si>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</si>
  <si>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</si>
  <si>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</si>
  <si>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</si>
  <si>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</si>
  <si>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</si>
  <si>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</si>
  <si>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</si>
  <si>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</si>
  <si>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</si>
  <si>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</si>
  <si>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</si>
  <si>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</si>
  <si>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</si>
  <si>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</si>
  <si>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</si>
  <si>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</si>
  <si>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PCM-20251124-00000542</t>
  </si>
  <si>
    <t>Critical</t>
  </si>
  <si>
    <t>ETA 10 mins</t>
  </si>
  <si>
    <t>PCM-20251124-00000684</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</si>
  <si>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</si>
  <si>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</si>
  <si>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</si>
  <si>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</si>
  <si>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</si>
  <si>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</si>
  <si>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</si>
  <si>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</si>
  <si>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</si>
  <si>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</si>
  <si>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</si>
  <si>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</si>
  <si>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</si>
  <si>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</si>
  <si>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</si>
  <si>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</si>
  <si>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</si>
  <si>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</si>
  <si>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</si>
  <si>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</si>
  <si>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</si>
  <si>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</si>
  <si>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</si>
  <si>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</si>
  <si>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</si>
  <si>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</si>
  <si>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</si>
  <si>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</si>
  <si>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</si>
  <si>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</si>
  <si>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</si>
  <si>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</si>
  <si>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</si>
  <si>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</si>
  <si>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</si>
  <si>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</si>
  <si>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</si>
  <si>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</si>
  <si>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</si>
  <si>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</si>
  <si>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</si>
  <si>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</si>
  <si>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</si>
  <si>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</si>
  <si>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</si>
  <si>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</si>
  <si>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</si>
  <si>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</si>
  <si>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</si>
  <si>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</si>
  <si>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</si>
  <si>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</si>
  <si>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</si>
  <si>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</si>
  <si>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</si>
  <si>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</si>
  <si>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</si>
  <si>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</si>
  <si>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</si>
  <si>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</si>
  <si>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</si>
  <si>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</si>
  <si>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</si>
  <si>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</si>
  <si>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</si>
  <si>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</si>
  <si>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</si>
  <si>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</si>
  <si>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</si>
  <si>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</si>
  <si>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</si>
  <si>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</si>
  <si>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</si>
  <si>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</si>
  <si>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</si>
  <si>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</si>
  <si>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</si>
  <si>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</si>
  <si>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</si>
  <si>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</si>
  <si>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</si>
  <si>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</si>
  <si>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</si>
  <si>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</si>
  <si>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</si>
  <si>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riy2303</t>
  </si>
  <si>
    <t xml:space="preserve">2025-11-24 10:01:19
</t>
  </si>
  <si>
    <t xml:space="preserve">45 km </t>
  </si>
  <si>
    <t xml:space="preserve">PCM-20251124-00000701
</t>
  </si>
  <si>
    <t>brk0056</t>
  </si>
  <si>
    <t xml:space="preserve">2025-11-24 10:29:30
</t>
  </si>
  <si>
    <t>120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</si>
  <si>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</si>
  <si>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</si>
  <si>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</si>
  <si>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</si>
  <si>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</si>
  <si>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</si>
  <si>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</si>
  <si>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Site power available as per owner not available at home this time, will come after magrib</t>
  </si>
  <si>
    <t>PCM-20251124-00000464</t>
  </si>
  <si>
    <t>35 Min</t>
  </si>
  <si>
    <t>PCM-20251124-00000570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</si>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</sst>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3" dataDxfId="172" headerRowBorderDxfId="170" tableBorderDxfId="171" totalsRowBorderDxfId="169">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6" dataDxfId="155" headerRowBorderDxfId="153" tableBorderDxfId="154" totalsRowBorderDxfId="152">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4" totalsRowShown="0" headerRowDxfId="47" dataDxfId="46" headerRowBorderDxfId="44" tableBorderDxfId="45" totalsRowBorderDxfId="43">
  <autoFilter ref="A1:L3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7"/>
  <sheetViews>
    <sheetView workbookViewId="0">
      <selection activeCell="D5" sqref="D5"/>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322.5027218749965</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4</v>
      </c>
      <c r="D3" s="127" t="s">
        <v>13874</v>
      </c>
      <c r="E3" s="136" t="s">
        <v>39024</v>
      </c>
      <c r="F3" s="137">
        <v>45985.389826388891</v>
      </c>
      <c r="G3" s="138">
        <f ca="1">IFERROR(NOW()-F3,"-")</f>
        <v>6.1321412031247746E-2</v>
      </c>
      <c r="H3" s="137">
        <v>45985.374548611115</v>
      </c>
      <c r="I3" s="135" t="str">
        <f>IFERROR(VLOOKUP(D3,DB!A:F,6,0),"")</f>
        <v>SCECO</v>
      </c>
      <c r="J3" s="135" t="str">
        <f>IFERROR(VLOOKUP(D3,DB!A:G,7,0),"")</f>
        <v>Vandalized</v>
      </c>
      <c r="K3" s="139" t="s">
        <v>39025</v>
      </c>
      <c r="L3" s="140" t="str">
        <f>IFERROR(VLOOKUP(D3,DB!A:I,9,0),"")</f>
        <v>Latis</v>
      </c>
    </row>
    <row r="4" spans="1:15" ht="15" customHeight="1">
      <c r="A4" s="134" t="s">
        <v>39026</v>
      </c>
      <c r="B4" s="135" t="str">
        <f>IFERROR(VLOOKUP(D4,DB!A:K,11,0),"")</f>
        <v>R1</v>
      </c>
      <c r="C4" s="135">
        <v>2</v>
      </c>
      <c r="D4" s="127" t="s">
        <v>4662</v>
      </c>
      <c r="E4" s="136" t="s">
        <v>39024</v>
      </c>
      <c r="F4" s="137">
        <v>45985.436412037037</v>
      </c>
      <c r="G4" s="138">
        <f ca="1">IFERROR(NOW()-F4,"-")</f>
        <v>1.4735763885255437E-2</v>
      </c>
      <c r="H4" s="137">
        <v>45985.428773148145</v>
      </c>
      <c r="I4" s="135" t="str">
        <f>IFERROR(VLOOKUP(D4,DB!A:F,6,0),"")</f>
        <v>SCECO</v>
      </c>
      <c r="J4" s="135" t="str">
        <f>IFERROR(VLOOKUP(D4,DB!A:G,7,0),"")</f>
        <v>Dead</v>
      </c>
      <c r="K4" s="139" t="s">
        <v>39027</v>
      </c>
      <c r="L4" s="140" t="str">
        <f>IFERROR(VLOOKUP(D4,DB!A:I,9,0),"")</f>
        <v>Zain</v>
      </c>
    </row>
    <row r="5" spans="1:15" ht="15" customHeight="1">
      <c r="A5" s="134"/>
      <c r="B5" s="135" t="str">
        <f>IFERROR(VLOOKUP(D5,DB!A:K,11,0),"")</f>
        <v/>
      </c>
      <c r="C5" s="135"/>
      <c r="D5" s="127"/>
      <c r="E5" s="136"/>
      <c r="F5" s="137"/>
      <c r="G5" s="138">
        <f ca="1">IFERROR(NOW()-F5,"-")</f>
        <v>45985.451147800923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45985.451147800923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45985.451147800923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45985.451147800923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45985.451147800923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45985.451147800923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45985.451147800923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45985.451147800923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45985.451147800923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45985.451147800923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45985.451147800923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45985.451147800923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45985.451147800923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45985.451147800923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45985.451147800923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45985.451147800923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45985.451147800923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45985.451147800923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45985.451147800923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45985.451147800923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45985.451147800923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45985.451147800923</v>
      </c>
      <c r="H26" s="137"/>
      <c r="I26" s="135" t="str">
        <f>IFERROR(VLOOKUP(D26,DB!A:F,6,0),"")</f>
        <v/>
      </c>
      <c r="J26" s="135" t="str">
        <f>IFERROR(VLOOKUP(D26,DB!A:G,7,0),"")</f>
        <v/>
      </c>
      <c r="K26" s="139"/>
      <c r="L26" s="140" t="str">
        <f>IFERROR(VLOOKUP(D26,DB!A:I,9,0),"")</f>
        <v/>
      </c>
    </row>
    <row r="27" spans="1:12" ht="15" customHeight="1">
      <c r="A27" s="141"/>
      <c r="B27" s="128" t="str">
        <f>IFERROR(VLOOKUP(D27,DB!A:K,11,0),"")</f>
        <v/>
      </c>
      <c r="C27" s="128"/>
      <c r="D27" s="142"/>
      <c r="E27" s="129"/>
      <c r="F27" s="130"/>
      <c r="G27" s="131">
        <f ca="1">IFERROR(NOW()-F27,"-")</f>
        <v>45985.451147800923</v>
      </c>
      <c r="H27" s="130"/>
      <c r="I27" s="128" t="str">
        <f>IFERROR(VLOOKUP(D27,DB!A:F,6,0),"")</f>
        <v/>
      </c>
      <c r="J27" s="128" t="str">
        <f>IFERROR(VLOOKUP(D27,DB!A:G,7,0),"")</f>
        <v/>
      </c>
      <c r="K27" s="132"/>
      <c r="L27" s="133" t="str">
        <f>IFERROR(VLOOKUP(D27,DB!A:I,9,0),"")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160.45130983796116</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1.0637288194411667</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1</v>
      </c>
      <c r="D5" s="18" t="s">
        <v>39112</v>
      </c>
      <c r="E5" s="102" t="s">
        <v>39021</v>
      </c>
      <c r="F5" s="103"/>
      <c r="G5" s="104">
        <f ca="1">IFERROR(NOW()-F5,"-")</f>
        <v>45985.451147800923</v>
      </c>
      <c r="H5" s="150" t="s">
        <v>39113</v>
      </c>
      <c r="I5" s="18" t="str">
        <f>IFERROR(VLOOKUP(D5,DB!A:F,6,0),"")</f>
        <v>SCECO</v>
      </c>
      <c r="J5" s="18" t="str">
        <f>IFERROR(VLOOKUP(D5,DB!A:G,7,0),"")</f>
        <v>Vandalized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1" t="s">
        <v>39115</v>
      </c>
      <c r="B6" s="18" t="str">
        <f>IFERROR(VLOOKUP(D6,DB!A:K,11,0),"")</f>
        <v>R2</v>
      </c>
      <c r="C6" s="18">
        <v>1</v>
      </c>
      <c r="D6" s="18" t="s">
        <v>39116</v>
      </c>
      <c r="E6" s="102" t="s">
        <v>39021</v>
      </c>
      <c r="F6" s="103">
        <v>45985.443229166667</v>
      </c>
      <c r="G6" s="104">
        <f ca="1">IFERROR(NOW()-F6,"-")</f>
        <v>7.918634255474899E-3</v>
      </c>
      <c r="H6" s="150" t="s">
        <v>39117</v>
      </c>
      <c r="I6" s="18" t="str">
        <f>IFERROR(VLOOKUP(D6,DB!A:F,6,0),"")</f>
        <v>SCECO</v>
      </c>
      <c r="J6" s="18" t="str">
        <f>IFERROR(VLOOKUP(D6,DB!A:G,7,0),"")</f>
        <v>Dead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45985.451147800923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45985.451147800923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45985.451147800923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45985.451147800923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45985.451147800923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45985.451147800923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45985.451147800923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45985.451147800923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45985.451147800923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45985.451147800923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45985.451147800923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45985.451147800923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45985.451147800923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45985.451147800923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45985.451147800923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45985.451147800923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45985.451147800923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45985.451147800923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45985.451147800923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45985.451147800923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45985.451147800923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45985.451147800923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45985.451147800923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45985.451147800923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45985.451147800923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45985.451147800923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45985.451147800923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45985.451147800923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45985.451147800923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45985.451147800923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45985.451147800923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45985.451147800923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45985.451147800923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45985.451147800923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45985.451147800923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45985.451147800923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45985.451147800923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45985.451147800923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45985.451147800923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45985.451147800923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45985.451147800923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45985.451147800923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45985.451147800923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45985.451147800923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45985.451147800923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45985.451147800923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45985.451147800923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45985.451147800923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45985.451147800923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45985.451147800923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45985.451147800923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45985.451147800923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45985.451147800923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45985.451147800923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45985.451147800923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45985.451147800923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45985.451147800923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45985.451147800923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45985.451147800923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45985.451147800923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45985.451147800923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45985.451147800923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45985.451147800923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45985.451147800923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45985.451147800923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45985.451147800923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45985.451147800923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45985.451147800923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45985.451147800923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45985.451147800923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45985.451147800923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45985.451147800923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45985.451147800923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45985.451147800923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45985.451147800923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45985.451147800923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45985.451147800923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45985.451147800923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45985.451147800923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45985.451147800923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45985.451147800923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45985.451147800923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45985.451147800923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45985.451147800923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45985.451147800923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45985.451147800923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45985.451147800923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45985.451147800923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45985.451147800923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45985.451147800923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45985.451147800923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45985.451147800923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45985.451147800923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45985.451147800923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45985.451147800923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45985.451147800923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45985.451147800923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45985.451147800923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45985.451147800923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45985.451147800923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45985.451147800923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45985.451147800923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45985.451147800923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45985.451147800923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45985.451147800923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45985.451147800923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45985.451147800923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45985.451147800923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45985.451147800923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45985.451147800923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45985.451147800923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45985.451147800923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45985.451147800923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45985.451147800923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45985.451147800923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45985.451147800923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45985.451147800923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45985.451147800923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45985.451147800923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45985.451147800923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45985.451147800923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45985.451147800923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45985.451147800923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45985.451147800923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45985.451147800923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45985.451147800923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45985.451147800923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45985.451147800923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45985.451147800923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45985.451147800923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45985.451147800923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45985.451147800923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45985.451147800923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45985.451147800923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45985.451147800923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45985.451147800923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45985.451147800923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45985.451147800923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45985.451147800923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45985.451147800923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45985.451147800923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45985.451147800923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45985.451147800923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45985.451147800923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45985.451147800923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45985.451147800923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45985.451147800923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45985.451147800923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45985.451147800923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45985.451147800923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45985.451147800923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45985.451147800923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45985.451147800923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45985.451147800923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45985.451147800923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45985.451147800923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45985.451147800923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45985.451147800923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45985.451147800923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45985.451147800923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45985.451147800923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45985.451147800923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45985.451147800923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45985.451147800923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45985.451147800923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45985.451147800923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45985.451147800923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45985.451147800923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45985.451147800923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45985.451147800923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45985.451147800923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45985.451147800923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45985.451147800923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45985.451147800923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45985.451147800923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45985.451147800923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45985.451147800923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45985.451147800923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45985.451147800923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45985.451147800923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45985.451147800923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45985.451147800923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45985.451147800923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45985.451147800923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45985.451147800923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45985.451147800923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45985.451147800923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45985.451147800923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45985.451147800923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45985.451147800923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45985.451147800923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45985.451147800923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45985.451147800923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45985.451147800923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45985.451147800923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45985.451147800923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45985.451147800923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45985.451147800923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45985.451147800923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45985.451147800923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45985.451147800923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45985.451147800923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45985.451147800923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45985.451147800923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45985.451147800923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45985.451147800923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45985.451147800923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45985.451147800923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45985.451147800923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45985.451147800923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45985.451147800923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45985.451147800923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45985.451147800923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45985.451147800923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45985.451147800923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45985.451147800923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45985.451147800923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45985.451147800923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45985.451147800923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45985.451147800923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45985.451147800923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45985.451147800923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45985.451147800923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45985.451147800923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45985.451147800923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45985.451147800923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45985.451147800923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45985.451147800923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45985.451147800923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45985.451147800923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45985.451147800923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45985.451147800923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45985.451147800923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45985.451147800923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45985.451147800923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45985.451147800923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45985.451147800923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45985.451147800923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45985.451147800923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45985.451147800923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45985.451147800923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45985.451147800923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45985.451147800923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45985.451147800923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45985.451147800923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45985.451147800923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45985.451147800923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45985.451147800923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45985.451147800923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45985.451147800923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45985.451147800923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45985.451147800923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45985.451147800923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45985.451147800923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45985.451147800923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45985.451147800923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45985.451147800923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45985.451147800923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45985.451147800923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45985.451147800923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45985.451147800923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45985.451147800923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45985.451147800923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45985.451147800923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45985.451147800923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45985.451147800923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45985.451147800923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45985.451147800923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45985.451147800923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45985.451147800923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45985.451147800923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45985.451147800923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45985.451147800923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45985.451147800923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45985.451147800923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45985.451147800923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45985.451147800923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45985.451147800923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45985.451147800923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45985.451147800923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45985.451147800923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45985.451147800923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45985.451147800923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45985.451147800923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45985.451147800923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45985.451147800923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45985.451147800923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45985.451147800923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45985.451147800923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45985.451147800923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45985.451147800923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45985.451147800923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45985.451147800923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45985.451147800923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45985.451147800923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45985.451147800923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45985.451147800923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45985.451147800923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45985.451147800923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45985.451147800923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45985.451147800923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45985.451147800923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45985.451147800923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45985.451147800923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45985.451147800923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45985.451147800923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45985.451147800923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45985.451147800923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45985.451147800923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45985.451147800923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45985.451147800923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45985.451147800923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45985.451147800923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45985.451147800923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45985.451147800923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45985.451147800923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45985.451147800923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45985.451147800923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45985.451147800923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45985.451147800923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45985.451147800923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45985.451147800923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45985.451147800923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45985.451147800923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45985.451147800923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45985.451147800923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45985.451147800923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45985.451147800923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45985.451147800923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45985.451147800923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45985.451147800923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45985.451147800923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45985.451147800923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45985.451147800923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45985.451147800923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45985.451147800923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45985.451147800923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45985.451147800923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45985.451147800923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45985.451147800923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45985.451147800923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45985.451147800923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45985.451147800923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45985.451147800923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45985.451147800923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45985.451147800923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45985.451147800923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45985.451147800923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45985.451147800923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45985.451147800923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45985.451147800923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45985.451147800923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45985.451147800923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45985.451147800923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45985.451147800923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45985.451147800923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45985.451147800923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45985.451147800923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45985.451147800923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45985.451147800923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45985.451147800923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45985.451147800923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45985.451147800923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45985.451147800923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45985.451147800923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45985.451147800923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45985.451147800923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45985.451147800923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45985.451147800923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45985.451147800923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45985.451147800923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45985.451147800923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45985.451147800923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45985.451147800923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45985.451147800923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45985.451147800923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45985.451147800923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45985.451147800923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45985.451147800923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45985.451147800923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45985.451147800923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45985.451147800923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45985.451147800923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45985.451147800923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45985.451147800923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45985.451147800923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45985.451147800923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45985.451147800923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45985.451147800923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45985.451147800923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45985.451147800923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45985.451147800923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45985.451147800923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45985.451147800923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45985.451147800923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45985.451147800923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45985.451147800923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45985.451147800923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45985.451147800923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45985.451147800923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45985.451147800923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45985.451147800923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45985.451147800923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45985.451147800923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45985.451147800923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45985.451147800923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45985.451147800923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45985.451147800923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45985.451147800923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45985.451147800923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45985.451147800923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45985.451147800923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45985.451147800923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45985.451147800923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45985.451147800923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45985.451147800923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45985.451147800923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45985.451147800923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45985.451147800923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45985.451147800923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45985.451147800923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45985.451147800923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45985.451147800923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45985.451147800923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45985.451147800923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45985.451147800923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45985.451147800923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45985.451147800923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45985.451147800923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45985.451147800923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45985.451147800923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45985.451147800923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45985.451147800923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45985.451147800923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45985.451147800923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45985.451147800923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45985.451147800923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45985.451147800923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45985.451147800923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45985.451147800923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45985.451147800923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45985.451147800923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45985.451147800923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45985.451147800923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45985.451147800923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45985.451147800923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45985.451147800923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45985.451147800923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45985.451147800923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45985.451147800923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45985.451147800923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45985.451147800923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45985.451147800923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45985.451147800923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45985.451147800923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45985.451147800923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45985.451147800923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45985.451147800923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45985.451147800923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45985.451147800923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45985.451147800923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45985.451147800923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45985.451147800923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45985.451147800923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45985.451147800923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45985.451147800923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45985.451147800923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45985.451147800923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45985.451147800923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45985.451147800923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45985.451147800923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45985.451147800923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45985.451147800923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45985.451147800923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45985.451147800923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45985.451147800923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45985.451147800923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45985.451147800923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45985.451147800923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45985.451147800923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45985.451147800923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45985.451147800923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45985.451147800923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45985.451147800923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45985.451147800923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45985.451147800923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45985.451147800923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45985.451147800923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45985.451147800923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45985.451147800923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45985.451147800923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45985.451147800923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45985.451147800923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45985.451147800923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45985.451147800923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45985.451147800923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45985.451147800923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45985.451147800923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45985.451147800923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45985.451147800923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45985.451147800923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45985.451147800923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45985.451147800923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45985.451147800923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45985.451147800923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45985.451147800923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45985.451147800923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45985.451147800923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45985.451147800923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45985.451147800923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45985.451147800923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45985.451147800923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45985.451147800923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45985.451147800923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45985.451147800923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45985.451147800923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45985.451147800923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45985.451147800923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45985.451147800923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45985.451147800923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45985.451147800923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45985.451147800923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45985.451147800923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45985.451147800923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45985.451147800923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45985.451147800923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45985.451147800923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45985.451147800923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45985.451147800923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45985.451147800923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45985.451147800923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45985.451147800923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45985.451147800923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45985.451147800923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45985.451147800923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45985.451147800923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45985.451147800923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45985.451147800923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45985.451147800923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45985.451147800923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45985.451147800923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45985.451147800923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45985.451147800923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45985.451147800923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45985.451147800923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45985.451147800923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45985.451147800923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45985.451147800923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45985.451147800923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45985.451147800923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45985.451147800923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45985.451147800923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45985.451147800923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45985.451147800923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45985.451147800923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45985.451147800923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45985.451147800923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45985.451147800923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45985.451147800923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45985.451147800923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45985.451147800923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45985.451147800923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45985.451147800923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45985.451147800923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45985.451147800923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45985.451147800923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45985.451147800923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45985.451147800923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45985.451147800923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45985.451147800923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45985.451147800923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45985.451147800923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45985.451147800923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45985.451147800923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45985.451147800923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45985.451147800923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45985.451147800923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45985.451147800923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45985.451147800923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45985.451147800923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45985.451147800923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45985.451147800923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45985.451147800923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45985.451147800923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45985.451147800923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45985.451147800923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45985.451147800923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45985.451147800923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45985.451147800923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45985.451147800923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45985.451147800923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45985.451147800923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45985.451147800923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45985.451147800923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45985.451147800923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45985.451147800923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45985.451147800923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45985.451147800923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45985.451147800923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45985.451147800923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45985.451147800923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45985.451147800923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45985.451147800923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45985.451147800923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45985.451147800923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45985.451147800923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45985.451147800923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45985.451147800923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45985.451147800923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45985.451147800923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45985.451147800923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45985.451147800923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45985.451147800923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45985.451147800923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45985.451147800923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45985.451147800923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45985.451147800923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45985.451147800923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45985.451147800923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45985.451147800923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45985.451147800923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45985.451147800923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45985.451147800923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45985.451147800923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45985.451147800923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45985.451147800923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45985.451147800923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45985.451147800923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45985.451147800923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45985.451147800923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45985.451147800923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45985.451147800923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45985.451147800923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45985.451147800923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45985.451147800923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45985.451147800923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45985.451147800923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45985.451147800923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45985.451147800923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45985.451147800923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45985.451147800923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45985.451147800923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45985.451147800923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45985.451147800923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45985.451147800923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45985.451147800923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45985.451147800923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45985.451147800923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45985.451147800923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45985.451147800923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45985.451147800923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45985.451147800923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45985.451147800923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45985.451147800923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45985.451147800923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45985.451147800923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45985.451147800923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45985.451147800923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45985.451147800923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45985.451147800923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45985.451147800923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45985.451147800923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45985.451147800923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45985.451147800923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45985.451147800923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45985.451147800923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45985.451147800923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45985.451147800923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45985.451147800923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45985.451147800923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45985.451147800923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45985.451147800923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45985.451147800923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45985.451147800923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45985.451147800923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45985.451147800923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45985.451147800923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45985.451147800923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45985.451147800923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45985.451147800923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45985.451147800923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45985.451147800923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45985.451147800923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45985.451147800923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45985.451147800923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45985.451147800923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45985.451147800923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45985.451147800923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45985.451147800923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45985.451147800923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45985.451147800923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45985.451147800923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45985.451147800923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45985.451147800923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45985.451147800923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45985.451147800923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45985.451147800923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45985.451147800923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45985.451147800923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45985.451147800923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45985.451147800923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45985.451147800923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45985.451147800923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45985.451147800923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45985.451147800923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45985.451147800923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45985.451147800923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45985.451147800923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45985.451147800923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45985.451147800923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45985.451147800923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45985.451147800923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45985.451147800923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45985.451147800923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45985.451147800923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45985.451147800923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45985.451147800923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45985.451147800923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45985.451147800923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45985.451147800923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45985.451147800923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45985.451147800923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45985.451147800923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45985.451147800923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45985.451147800923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45985.451147800923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45985.451147800923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45985.451147800923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45985.451147800923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45985.451147800923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45985.451147800923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45985.451147800923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45985.451147800923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45985.451147800923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45985.451147800923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45985.451147800923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45985.451147800923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45985.451147800923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45985.451147800923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45985.451147800923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45985.451147800923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45985.451147800923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45985.451147800923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45985.451147800923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45985.451147800923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45985.451147800923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45985.451147800923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45985.451147800923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45985.451147800923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45985.451147800923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45985.451147800923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45985.451147800923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45985.451147800923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45985.451147800923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45985.451147800923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45985.451147800923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45985.451147800923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45985.451147800923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45985.451147800923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45985.451147800923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45985.451147800923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45985.451147800923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45985.451147800923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45985.451147800923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45985.451147800923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45985.451147800923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45985.451147800923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45985.451147800923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45985.451147800923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45985.451147800923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45985.451147800923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45985.451147800923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45985.451147800923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45985.451147800923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45985.451147800923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45985.451147800923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45985.451147800923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45985.451147800923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45985.451147800923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45985.451147800923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45985.451147800923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45985.451147800923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45985.451147800923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45985.451147800923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45985.451147800923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45985.451147800923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45985.451147800923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45985.451147800923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45985.451147800923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45985.451147800923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45985.451147800923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45985.451147800923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45985.451147800923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45985.451147800923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45985.451147800923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45985.451147800923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45985.451147800923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45985.451147800923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45985.451147800923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45985.451147800923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45985.451147800923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45985.451147800923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45985.451147800923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45985.451147800923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45985.451147800923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45985.451147800923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45985.451147800923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45985.451147800923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45985.451147800923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45985.451147800923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45985.451147800923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45985.451147800923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45985.451147800923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45985.451147800923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45985.451147800923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45985.451147800923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45985.451147800923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45985.451147800923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45985.451147800923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45985.451147800923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45985.451147800923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45985.451147800923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45985.451147800923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45985.451147800923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45985.451147800923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45985.451147800923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45985.451147800923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45985.451147800923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45985.451147800923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45985.451147800923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45985.451147800923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45985.451147800923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45985.451147800923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45985.451147800923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45985.451147800923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45985.451147800923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45985.451147800923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45985.451147800923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45985.451147800923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45985.451147800923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45985.451147800923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45985.451147800923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45985.451147800923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45985.451147800923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45985.451147800923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45985.451147800923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45985.451147800923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45985.451147800923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45985.451147800923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45985.451147800923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45985.451147800923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45985.451147800923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45985.451147800923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45985.451147800923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45985.451147800923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45985.451147800923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45985.451147800923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45985.451147800923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45985.451147800923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45985.451147800923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45985.451147800923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45985.451147800923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45985.451147800923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45985.451147800923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45985.451147800923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45985.451147800923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45985.451147800923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45985.451147800923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45985.451147800923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45985.451147800923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45985.451147800923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45985.451147800923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45985.451147800923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45985.451147800923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45985.451147800923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45985.451147800923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45985.451147800923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45985.451147800923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45985.451147800923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45985.451147800923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45985.451147800923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45985.451147800923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45985.451147800923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45985.451147800923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45985.451147800923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45985.451147800923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45985.451147800923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45985.451147800923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45985.451147800923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45985.451147800923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45985.451147800923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45985.451147800923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45985.451147800923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45985.451147800923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45985.451147800923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45985.451147800923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45985.451147800923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45985.451147800923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45985.451147800923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45985.451147800923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45985.451147800923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45985.451147800923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45985.451147800923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45985.451147800923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45985.451147800923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45985.451147800923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45985.451147800923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45985.451147800923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45985.451147800923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45985.451147800923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45985.451147800923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45985.451147800923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45985.451147800923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45985.451147800923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45985.451147800923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45985.451147800923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45985.451147800923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45985.451147800923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45985.451147800923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45985.451147800923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45985.451147800923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45985.451147800923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45985.451147800923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45985.451147800923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45985.451147800923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45985.451147800923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45985.451147800923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45985.451147800923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45985.451147800923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45985.451147800923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45985.451147800923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45985.451147800923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45985.451147800923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45985.451147800923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45985.451147800923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45985.451147800923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45985.451147800923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45985.451147800923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45985.451147800923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45985.451147800923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45985.451147800923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45985.451147800923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45985.451147800923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45985.451147800923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45985.451147800923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45985.451147800923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45985.451147800923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45985.451147800923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45985.451147800923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45985.451147800923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45985.451147800923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45985.451147800923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45985.451147800923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45985.451147800923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45985.451147800923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45985.451147800923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45985.451147800923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45985.451147800923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45985.451147800923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45985.451147800923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45985.451147800923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45985.451147800923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45985.451147800923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45985.451147800923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45985.451147800923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45985.451147800923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45985.451147800923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45985.451147800923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45985.451147800923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45985.451147800923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45985.451147800923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45985.451147800923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45985.451147800923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45985.451147800923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45985.451147800923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45985.451147800923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45985.451147800923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45985.451147800923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45985.451147800923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45985.451147800923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45985.451147800923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45985.451147800923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45985.451147800923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45985.451147800923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45985.451147800923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45985.451147800923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45985.451147800923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45985.451147800923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45985.451147800923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45985.451147800923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45985.451147800923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45985.451147800923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45985.451147800923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45985.451147800923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45985.451147800923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45985.451147800923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45985.451147800923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45985.451147800923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45985.451147800923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45985.451147800923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45985.451147800923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45985.451147800923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45985.451147800923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45985.451147800923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45985.451147800923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45985.451147800923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45985.451147800923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45985.451147800923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45985.451147800923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45985.451147800923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45985.451147800923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45985.451147800923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45985.451147800923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45985.451147800923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45985.451147800923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45985.451147800923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45985.451147800923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45985.451147800923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45985.451147800923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45985.451147800923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45985.451147800923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45985.451147800923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45985.451147800923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45985.451147800923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45985.451147800923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45985.451147800923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45985.451147800923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45985.451147800923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45985.451147800923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45985.451147800923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45985.451147800923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45985.451147800923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45985.451147800923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45985.451147800923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45985.451147800923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45985.451147800923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45985.451147800923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45985.451147800923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45985.451147800923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45985.451147800923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45985.451147800923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45985.451147800923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45985.451147800923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45985.451147800923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45985.451147800923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45985.451147800923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45985.451147800923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45985.451147800923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45985.451147800923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45985.451147800923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45985.451147800923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45985.451147800923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45985.451147800923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45985.451147800923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45985.451147800923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45985.451147800923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45985.451147800923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45985.451147800923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45985.451147800923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45985.451147800923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45985.451147800923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45985.451147800923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45985.451147800923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45985.451147800923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45985.451147800923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45985.451147800923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45985.451147800923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45985.451147800923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45985.451147800923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45985.451147800923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45985.451147800923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45985.451147800923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45985.451147800923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45985.451147800923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45985.451147800923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45985.451147800923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45985.451147800923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45985.451147800923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45985.451147800923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45985.451147800923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45985.451147800923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45985.451147800923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45985.451147800923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45985.451147800923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45985.451147800923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45985.451147800923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45985.451147800923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45985.451147800923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45985.451147800923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45985.451147800923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45985.451147800923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45985.451147800923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45985.451147800923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45985.451147800923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45985.451147800923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45985.451147800923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45985.451147800923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45985.451147800923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45985.451147800923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45985.451147800923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4"/>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281.97043020832643</v>
      </c>
      <c r="H2" s="95">
        <v>45703.474768518521</v>
      </c>
      <c r="I2" s="95" t="str">
        <f>IFERROR(VLOOKUP(D2,DB!A:F,6,0),"")</f>
        <v>SCECO</v>
      </c>
      <c r="J2" s="95" t="str">
        <f>IFERROR(VLOOKUP(D2,DB!A:G,7,0),"")</f>
        <v>Dead</v>
      </c>
      <c r="K2" s="97" t="s">
        <v>39120</v>
      </c>
      <c r="L2" s="91" t="str">
        <f>IFERROR(VLOOKUP(D2,DB!A:I,9,0),"")</f>
        <v>Latis</v>
      </c>
    </row>
    <row r="3" spans="1:16" ht="42.75" customHeight="1">
      <c r="A3" s="113" t="s">
        <v>39121</v>
      </c>
      <c r="B3" s="113" t="str">
        <f>IFERROR(VLOOKUP(D3,DB!A:K,11,0),"")</f>
        <v>R4</v>
      </c>
      <c r="C3" s="93">
        <v>1</v>
      </c>
      <c r="D3" s="91" t="s">
        <v>38804</v>
      </c>
      <c r="E3" s="94" t="s">
        <v>39021</v>
      </c>
      <c r="F3" s="95">
        <v>45984.493113425924</v>
      </c>
      <c r="G3" s="96">
        <f ca="1">IFERROR(NOW()-F3,"")</f>
        <v>0.95803437499853317</v>
      </c>
      <c r="H3" s="95">
        <v>45983.94866898148</v>
      </c>
      <c r="I3" s="113" t="str">
        <f>IFERROR(VLOOKUP(D3,DB!A:F,6,0),"")</f>
        <v>Sceco</v>
      </c>
      <c r="J3" s="113" t="str">
        <f>IFERROR(VLOOKUP(D3,DB!A:G,7,0),"")</f>
        <v>In progress</v>
      </c>
      <c r="K3" s="97" t="s">
        <v>39122</v>
      </c>
      <c r="L3" s="91" t="str">
        <f>IFERROR(VLOOKUP(D3,DB!A:I,9,0),"")</f>
        <v>Latis</v>
      </c>
    </row>
    <row r="4" spans="1:16" ht="15" customHeight="1">
      <c r="A4" s="113" t="s">
        <v>39123</v>
      </c>
      <c r="B4" s="113" t="str">
        <f>IFERROR(VLOOKUP(D4,DB!A:K,11,0),"")</f>
        <v>R4</v>
      </c>
      <c r="C4" s="93">
        <v>1</v>
      </c>
      <c r="D4" s="91" t="s">
        <v>7007</v>
      </c>
      <c r="E4" s="94" t="s">
        <v>39021</v>
      </c>
      <c r="F4" s="95"/>
      <c r="G4" s="96">
        <f t="shared" ref="G4:G28" ca="1" si="0">IFERROR(NOW()-F4,"")</f>
        <v>45985.451147800923</v>
      </c>
      <c r="H4" s="95">
        <v>45985.356944444444</v>
      </c>
      <c r="I4" s="113" t="str">
        <f>IFERROR(VLOOKUP(D4,DB!A:F,6,0),"")</f>
        <v>SCECO</v>
      </c>
      <c r="J4" s="113" t="str">
        <f>IFERROR(VLOOKUP(D4,DB!A:G,7,0),"")</f>
        <v>Good</v>
      </c>
      <c r="K4" s="97" t="s">
        <v>39124</v>
      </c>
      <c r="L4" s="91" t="str">
        <f>IFERROR(VLOOKUP(D4,DB!A:I,9,0),"")</f>
        <v>Zain</v>
      </c>
    </row>
    <row r="5" spans="1:16" ht="15" customHeight="1">
      <c r="A5" s="113" t="s">
        <v>39125</v>
      </c>
      <c r="B5" s="113" t="str">
        <f>IFERROR(VLOOKUP(D5,DB!A:K,11,0),"")</f>
        <v>R4</v>
      </c>
      <c r="C5" s="93">
        <v>1</v>
      </c>
      <c r="D5" s="91" t="s">
        <v>37635</v>
      </c>
      <c r="E5" s="94" t="s">
        <v>39021</v>
      </c>
      <c r="F5" s="95">
        <v>45985.358900462961</v>
      </c>
      <c r="G5" s="96">
        <f t="shared" ca="1" si="0"/>
        <v>9.2247337961453013E-2</v>
      </c>
      <c r="H5" s="95">
        <v>45985.352777777778</v>
      </c>
      <c r="I5" s="113" t="str">
        <f>IFERROR(VLOOKUP(D5,DB!A:F,6,0),"")</f>
        <v>SCECO</v>
      </c>
      <c r="J5" s="113" t="str">
        <f>IFERROR(VLOOKUP(D5,DB!A:G,7,0),"")</f>
        <v>Dead</v>
      </c>
      <c r="K5" s="97" t="s">
        <v>39126</v>
      </c>
      <c r="L5" s="91" t="str">
        <f>IFERROR(VLOOKUP(D5,DB!A:I,9,0),"")</f>
        <v>Latis</v>
      </c>
    </row>
    <row r="6" spans="1:16" ht="15" customHeight="1">
      <c r="A6" s="113" t="s">
        <v>39127</v>
      </c>
      <c r="B6" s="113" t="str">
        <f>IFERROR(VLOOKUP(D6,DB!A:K,11,0),"")</f>
        <v>R4</v>
      </c>
      <c r="C6" s="93">
        <v>1</v>
      </c>
      <c r="D6" s="91" t="s">
        <v>29421</v>
      </c>
      <c r="E6" s="94" t="s">
        <v>39021</v>
      </c>
      <c r="F6" s="95">
        <v>45985.355081018519</v>
      </c>
      <c r="G6" s="96">
        <f t="shared" ca="1" si="0"/>
        <v>9.6066782403795514E-2</v>
      </c>
      <c r="H6" s="95">
        <v>45985.348611111112</v>
      </c>
      <c r="I6" s="113" t="str">
        <f>IFERROR(VLOOKUP(D6,DB!A:F,6,0),"")</f>
        <v>SCECO</v>
      </c>
      <c r="J6" s="113" t="str">
        <f>IFERROR(VLOOKUP(D6,DB!A:G,7,0),"")</f>
        <v>Vandalized</v>
      </c>
      <c r="K6" s="97" t="s">
        <v>39128</v>
      </c>
      <c r="L6" s="91" t="str">
        <f>IFERROR(VLOOKUP(D6,DB!A:I,9,0),"")</f>
        <v>Latis</v>
      </c>
    </row>
    <row r="7" spans="1:16" ht="15" customHeight="1">
      <c r="A7" s="113" t="s">
        <v>39129</v>
      </c>
      <c r="B7" s="113" t="str">
        <f>IFERROR(VLOOKUP(D7,DB!A:K,11,0),"")</f>
        <v>R4</v>
      </c>
      <c r="C7" s="93">
        <v>4</v>
      </c>
      <c r="D7" s="91" t="s">
        <v>30643</v>
      </c>
      <c r="E7" s="94" t="s">
        <v>39021</v>
      </c>
      <c r="F7" s="95">
        <v>45985.402071759258</v>
      </c>
      <c r="G7" s="96">
        <f t="shared" ca="1" si="0"/>
        <v>4.9076041665102821E-2</v>
      </c>
      <c r="H7" s="95">
        <v>45985.382870370369</v>
      </c>
      <c r="I7" s="113" t="str">
        <f>IFERROR(VLOOKUP(D7,DB!A:F,6,0),"")</f>
        <v>SCECO</v>
      </c>
      <c r="J7" s="113" t="str">
        <f>IFERROR(VLOOKUP(D7,DB!A:G,7,0),"")</f>
        <v>Dead+Dead</v>
      </c>
      <c r="K7" s="97" t="s">
        <v>39124</v>
      </c>
      <c r="L7" s="91" t="str">
        <f>IFERROR(VLOOKUP(D7,DB!A:I,9,0),"")</f>
        <v>Latis</v>
      </c>
    </row>
    <row r="8" spans="1:16" ht="15" customHeight="1">
      <c r="A8" s="113" t="s">
        <v>39123</v>
      </c>
      <c r="B8" s="113" t="str">
        <f>IFERROR(VLOOKUP(D8,DB!A:K,11,0),"")</f>
        <v>R4</v>
      </c>
      <c r="C8" s="93">
        <v>1</v>
      </c>
      <c r="D8" s="91" t="s">
        <v>37429</v>
      </c>
      <c r="E8" s="94" t="s">
        <v>39021</v>
      </c>
      <c r="F8" s="95"/>
      <c r="G8" s="96">
        <f t="shared" ca="1" si="0"/>
        <v>45985.451147800923</v>
      </c>
      <c r="H8" s="95">
        <v>45985.406550925924</v>
      </c>
      <c r="I8" s="113" t="str">
        <f>IFERROR(VLOOKUP(D8,DB!A:F,6,0),"")</f>
        <v>SCECO</v>
      </c>
      <c r="J8" s="113" t="str">
        <f>IFERROR(VLOOKUP(D8,DB!A:G,7,0),"")</f>
        <v>Dead+Weak</v>
      </c>
      <c r="K8" s="97" t="s">
        <v>39124</v>
      </c>
      <c r="L8" s="91" t="str">
        <f>IFERROR(VLOOKUP(D8,DB!A:I,9,0),"")</f>
        <v>Latis</v>
      </c>
    </row>
    <row r="9" spans="1:16" ht="15" customHeight="1">
      <c r="A9" s="113"/>
      <c r="B9" s="113" t="str">
        <f>IFERROR(VLOOKUP(D9,DB!A:K,11,0),"")</f>
        <v/>
      </c>
      <c r="C9" s="93"/>
      <c r="D9" s="91"/>
      <c r="E9" s="94"/>
      <c r="F9" s="95"/>
      <c r="G9" s="96">
        <f t="shared" ca="1" si="0"/>
        <v>45985.451147800923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45985.451147800923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45985.451147800923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45985.451147800923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45985.451147800923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45985.451147800923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45985.451147800923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45985.451147800923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45985.451147800923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45985.451147800923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45985.451147800923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45985.451147800923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45985.451147800923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45985.451147800923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45985.451147800923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45985.451147800923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45985.451147800923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45985.451147800923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45985.451147800923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45985.451147800923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ref="G29:G92" ca="1" si="1">IFERROR(NOW()-F29,"")</f>
        <v>45985.451147800923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45985.451147800923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45985.451147800923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45985.451147800923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45985.451147800923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45985.451147800923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45985.451147800923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45985.451147800923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45985.451147800923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45985.451147800923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45985.451147800923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45985.451147800923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45985.451147800923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45985.451147800923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45985.451147800923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45985.451147800923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45985.451147800923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45985.451147800923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45985.451147800923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45985.451147800923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45985.451147800923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45985.451147800923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45985.451147800923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45985.451147800923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45985.451147800923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45985.451147800923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45985.451147800923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45985.451147800923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45985.451147800923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45985.451147800923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45985.451147800923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45985.451147800923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45985.451147800923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45985.451147800923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45985.451147800923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45985.451147800923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45985.451147800923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45985.451147800923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45985.451147800923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45985.451147800923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45985.451147800923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45985.451147800923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45985.451147800923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45985.451147800923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45985.451147800923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45985.451147800923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45985.451147800923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45985.451147800923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45985.451147800923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45985.451147800923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45985.451147800923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45985.451147800923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45985.451147800923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45985.451147800923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45985.451147800923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45985.451147800923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45985.451147800923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45985.451147800923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45985.451147800923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45985.451147800923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45985.451147800923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45985.451147800923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45985.451147800923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45985.451147800923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ref="G93:G156" ca="1" si="2">IFERROR(NOW()-F93,"")</f>
        <v>45985.451147800923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45985.451147800923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45985.451147800923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45985.451147800923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45985.451147800923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45985.451147800923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45985.451147800923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45985.451147800923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45985.451147800923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45985.451147800923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45985.451147800923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45985.451147800923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45985.451147800923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45985.451147800923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45985.451147800923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45985.451147800923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45985.451147800923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45985.451147800923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45985.451147800923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45985.451147800923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45985.451147800923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45985.451147800923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45985.451147800923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45985.451147800923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45985.451147800923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45985.451147800923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45985.451147800923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45985.451147800923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45985.451147800923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45985.451147800923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45985.451147800923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45985.451147800923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45985.451147800923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45985.451147800923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45985.451147800923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45985.451147800923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45985.451147800923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45985.451147800923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45985.451147800923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45985.451147800923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45985.451147800923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45985.451147800923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45985.451147800923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45985.451147800923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45985.451147800923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45985.451147800923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45985.451147800923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45985.451147800923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45985.451147800923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45985.451147800923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45985.451147800923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45985.451147800923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45985.451147800923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45985.451147800923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45985.451147800923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45985.451147800923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45985.451147800923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45985.451147800923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45985.451147800923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45985.451147800923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45985.451147800923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45985.451147800923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45985.451147800923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45985.451147800923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ref="G157:G220" ca="1" si="3">IFERROR(NOW()-F157,"")</f>
        <v>45985.451147800923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45985.451147800923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45985.451147800923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45985.451147800923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45985.451147800923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45985.451147800923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45985.451147800923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45985.451147800923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45985.451147800923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45985.451147800923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45985.451147800923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45985.451147800923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45985.451147800923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45985.451147800923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45985.451147800923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45985.451147800923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45985.451147800923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45985.451147800923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45985.451147800923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45985.451147800923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45985.451147800923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45985.451147800923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45985.451147800923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45985.451147800923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45985.451147800923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45985.451147800923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45985.451147800923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45985.451147800923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45985.451147800923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45985.451147800923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45985.451147800923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45985.451147800923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45985.451147800923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45985.451147800923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45985.451147800923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45985.451147800923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45985.451147800923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45985.451147800923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45985.451147800923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45985.451147800923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45985.451147800923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45985.451147800923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45985.451147800923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45985.451147800923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45985.451147800923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45985.451147800923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45985.451147800923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45985.451147800923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45985.451147800923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45985.451147800923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45985.451147800923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45985.451147800923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45985.451147800923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45985.451147800923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45985.451147800923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45985.451147800923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45985.451147800923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45985.451147800923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45985.451147800923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45985.451147800923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45985.451147800923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45985.451147800923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45985.451147800923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45985.451147800923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ref="G221:G284" ca="1" si="4">IFERROR(NOW()-F221,"")</f>
        <v>45985.451147800923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45985.451147800923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45985.451147800923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45985.451147800923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45985.451147800923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45985.451147800923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45985.451147800923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45985.451147800923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45985.451147800923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45985.451147800923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45985.451147800923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45985.451147800923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45985.451147800923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45985.451147800923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45985.451147800923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45985.451147800923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45985.451147800923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45985.451147800923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45985.451147800923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45985.451147800923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45985.451147800923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45985.451147800923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45985.451147800923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45985.451147800923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45985.451147800923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45985.451147800923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45985.451147800923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45985.451147800923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45985.451147800923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45985.451147800923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45985.451147800923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45985.451147800923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45985.451147800923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45985.451147800923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45985.451147800923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45985.451147800923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45985.451147800923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45985.451147800923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45985.451147800923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45985.451147800923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45985.451147800923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45985.451147800923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45985.451147800923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45985.451147800923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45985.451147800923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45985.451147800923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45985.451147800923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45985.451147800923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45985.451147800923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45985.451147800923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45985.451147800923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45985.451147800923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45985.451147800923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45985.451147800923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45985.451147800923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45985.451147800923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45985.451147800923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45985.451147800923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45985.451147800923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45985.451147800923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45985.451147800923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45985.451147800923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45985.451147800923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45985.451147800923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ref="G285:G348" ca="1" si="5">IFERROR(NOW()-F285,"")</f>
        <v>45985.451147800923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45985.451147800923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45985.451147800923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45985.451147800923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45985.451147800923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45985.451147800923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45985.451147800923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45985.451147800923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45985.451147800923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45985.451147800923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45985.451147800923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45985.451147800923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45985.451147800923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45985.451147800923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45985.451147800923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45985.451147800923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45985.451147800923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45985.451147800923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45985.451147800923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45985.451147800923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45985.451147800923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45985.451147800923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45985.451147800923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45985.451147800923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45985.451147800923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45985.451147800923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45985.451147800923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45985.451147800923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45985.451147800923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45985.451147800923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45985.451147800923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45985.451147800923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45985.451147800923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45985.451147800923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45985.451147800923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45985.451147800923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45985.451147800923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45985.451147800923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45985.451147800923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45985.451147800923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45985.451147800923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45985.451147800923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45985.451147800923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45985.451147800923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45985.451147800923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45985.451147800923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45985.451147800923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45985.451147800923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45985.451147800923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45985.451147800923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45985.451147800923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45985.451147800923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45985.451147800923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45985.451147800923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45985.451147800923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45985.451147800923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45985.451147800923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45985.451147800923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45985.451147800923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45985.451147800923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45985.451147800923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45985.451147800923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45985.451147800923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45985.451147800923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ref="G349:G394" ca="1" si="6">IFERROR(NOW()-F349,"")</f>
        <v>45985.451147800923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45985.451147800923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45985.451147800923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45985.451147800923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45985.451147800923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45985.451147800923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45985.451147800923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45985.451147800923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45985.451147800923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45985.451147800923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45985.451147800923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45985.451147800923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45985.451147800923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45985.451147800923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45985.451147800923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45985.451147800923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45985.451147800923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45985.451147800923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45985.451147800923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45985.451147800923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45985.451147800923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45985.451147800923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45985.451147800923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45985.451147800923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45985.451147800923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45985.451147800923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45985.451147800923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45985.451147800923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45985.451147800923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45985.451147800923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45985.451147800923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45985.451147800923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45985.451147800923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45985.451147800923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45985.451147800923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45985.451147800923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45985.451147800923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45985.451147800923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45985.451147800923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45985.451147800923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45985.451147800923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45985.451147800923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45985.451147800923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45985.451147800923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45985.451147800923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45985.451147800923</v>
      </c>
      <c r="H394" s="95"/>
      <c r="I394" s="113" t="str">
        <f>IFERROR(VLOOKUP(D394,DB!A:F,6,0),"")</f>
        <v/>
      </c>
      <c r="J394" s="113" t="str">
        <f>IFERROR(VLOOKUP(D394,DB!A:G,7,0),"")</f>
        <v/>
      </c>
      <c r="K394" s="97"/>
      <c r="L394" s="91" t="str">
        <f>IFERROR(VLOOKUP(D394,DB!A:I,9,0),"")</f>
        <v/>
      </c>
    </row>
  </sheetData>
  <dataValidations count="2">
    <dataValidation allowBlank="1" showInputMessage="1" showErrorMessage="1" sqref="E1" xr:uid="{A4F81451-56CC-4543-9497-104C4E44EE4B}"/>
    <dataValidation type="list" allowBlank="1" showInputMessage="1" showErrorMessage="1" sqref="E2:E3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workbookViewId="0">
      <selection activeCell="N13" sqref="N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39130</v>
      </c>
      <c r="B2" s="37" t="str">
        <f>IFERROR(VLOOKUP(D2,DB!A:K,11,0),"")</f>
        <v>R5</v>
      </c>
      <c r="C2" s="37">
        <v>3</v>
      </c>
      <c r="D2" s="106" t="s">
        <v>36011</v>
      </c>
      <c r="E2" s="37" t="s">
        <v>39021</v>
      </c>
      <c r="F2" s="38">
        <v>45891.832060185188</v>
      </c>
      <c r="G2" s="108">
        <f ca="1">IFERROR(NOW()-F2,"")</f>
        <v>93.619087615734315</v>
      </c>
      <c r="H2" s="38">
        <v>45891.790393518517</v>
      </c>
      <c r="I2" s="37" t="str">
        <f>IFERROR(VLOOKUP(D2,DB!A:F,6,0),"")</f>
        <v>Generator-SG</v>
      </c>
      <c r="J2" s="37" t="str">
        <f>IFERROR(VLOOKUP(D2,DB!A:G,7,0),"")</f>
        <v>Vandalized</v>
      </c>
      <c r="K2" s="37" t="s">
        <v>39131</v>
      </c>
      <c r="L2" s="37" t="str">
        <f>IFERROR(VLOOKUP(D2,DB!A:I,9,0),"")</f>
        <v>Latis</v>
      </c>
      <c r="M2" s="105"/>
    </row>
    <row r="3" spans="1:13" ht="30">
      <c r="A3" s="37" t="s">
        <v>39132</v>
      </c>
      <c r="B3" s="37" t="str">
        <f>IFERROR(VLOOKUP(D3,DB!A:K,11,0),"")</f>
        <v>R5</v>
      </c>
      <c r="C3" s="37">
        <v>1</v>
      </c>
      <c r="D3" s="37" t="s">
        <v>33268</v>
      </c>
      <c r="E3" s="37" t="s">
        <v>39024</v>
      </c>
      <c r="F3" s="38">
        <v>45926.188877314817</v>
      </c>
      <c r="G3" s="108">
        <f t="shared" ref="G3" ca="1" si="0">IFERROR(NOW()-F3,"")</f>
        <v>59.26227048610599</v>
      </c>
      <c r="H3" s="38">
        <v>45926.158159722225</v>
      </c>
      <c r="I3" s="37" t="str">
        <f>IFERROR(VLOOKUP(D3,DB!A:F,6,0),"")</f>
        <v>SCECO</v>
      </c>
      <c r="J3" s="37" t="str">
        <f>IFERROR(VLOOKUP(D3,DB!A:G,7,0),"")</f>
        <v>Good</v>
      </c>
      <c r="K3" s="37" t="s">
        <v>39133</v>
      </c>
      <c r="L3" s="37" t="str">
        <f>IFERROR(VLOOKUP(D3,DB!A:I,9,0),"")</f>
        <v>Latis</v>
      </c>
      <c r="M3" s="105"/>
    </row>
    <row r="4" spans="1:13" ht="48" customHeight="1">
      <c r="A4" s="109" t="s">
        <v>39134</v>
      </c>
      <c r="B4" s="109" t="str">
        <f>IFERROR(VLOOKUP(D4,DB!A:K,11,0),"")</f>
        <v>R5</v>
      </c>
      <c r="C4" s="109">
        <v>1</v>
      </c>
      <c r="D4" s="109" t="s">
        <v>34758</v>
      </c>
      <c r="E4" s="109" t="s">
        <v>39024</v>
      </c>
      <c r="F4" s="110">
        <v>45948.661111111112</v>
      </c>
      <c r="G4" s="111">
        <f t="shared" ref="G4" ca="1" si="1">IFERROR(NOW()-F4,"")</f>
        <v>36.790036689810222</v>
      </c>
      <c r="H4" s="110">
        <v>45948.661111111112</v>
      </c>
      <c r="I4" s="109" t="str">
        <f>IFERROR(VLOOKUP(D4,DB!A:F,6,0),"")</f>
        <v>SCECO</v>
      </c>
      <c r="J4" s="109" t="str">
        <f>IFERROR(VLOOKUP(D4,DB!A:G,7,0),"")</f>
        <v>Dead</v>
      </c>
      <c r="K4" s="109" t="s">
        <v>39135</v>
      </c>
      <c r="L4" s="109" t="str">
        <f>IFERROR(VLOOKUP(D4,DB!A:I,9,0),"")</f>
        <v>Latis</v>
      </c>
    </row>
    <row r="5" spans="1:13" ht="30.75">
      <c r="A5" s="109" t="s">
        <v>39136</v>
      </c>
      <c r="B5" s="109" t="str">
        <f>IFERROR(VLOOKUP(D5,DB!A:K,11,0),"")</f>
        <v>R5</v>
      </c>
      <c r="C5" s="109">
        <v>1</v>
      </c>
      <c r="D5" s="109" t="s">
        <v>36518</v>
      </c>
      <c r="E5" s="109" t="s">
        <v>39021</v>
      </c>
      <c r="F5" s="122">
        <v>45981.373298611114</v>
      </c>
      <c r="G5" s="111">
        <f ca="1">IFERROR(NOW()-F5,"")</f>
        <v>4.0778491898090579</v>
      </c>
      <c r="H5" s="122">
        <v>45981.360798611109</v>
      </c>
      <c r="I5" s="109" t="str">
        <f>IFERROR(VLOOKUP(D5,DB!A:F,6,0),"")</f>
        <v>SCECO</v>
      </c>
      <c r="J5" s="109" t="str">
        <f>IFERROR(VLOOKUP(D5,DB!A:G,7,0),"")</f>
        <v>Dead</v>
      </c>
      <c r="K5" s="109" t="s">
        <v>39137</v>
      </c>
      <c r="L5" s="109" t="str">
        <f>IFERROR(VLOOKUP(D5,DB!A:I,9,0),"")</f>
        <v>Latis</v>
      </c>
    </row>
    <row r="6" spans="1:13">
      <c r="A6" s="109"/>
      <c r="B6" s="109" t="str">
        <f>IFERROR(VLOOKUP(D6,DB!A:K,11,0),"")</f>
        <v/>
      </c>
      <c r="C6" s="109"/>
      <c r="D6" s="143"/>
      <c r="E6" s="109"/>
      <c r="F6" s="109"/>
      <c r="G6" s="111">
        <f ca="1">IFERROR(NOW()-F6,"")</f>
        <v>45985.451147800923</v>
      </c>
      <c r="H6" s="109"/>
      <c r="I6" s="109" t="str">
        <f>IFERROR(VLOOKUP(D6,DB!A:F,6,0),"")</f>
        <v/>
      </c>
      <c r="J6" s="109" t="str">
        <f>IFERROR(VLOOKUP(D6,DB!A:G,7,0),"")</f>
        <v/>
      </c>
      <c r="K6" s="109"/>
      <c r="L6" s="109" t="str">
        <f>IFERROR(VLOOKUP(D6,DB!A:I,9,0),"")</f>
        <v/>
      </c>
    </row>
    <row r="7" spans="1:13">
      <c r="A7" s="109"/>
      <c r="B7" s="109" t="str">
        <f>IFERROR(VLOOKUP(D7,DB!A:K,11,0),"")</f>
        <v>R5</v>
      </c>
      <c r="C7" s="109"/>
      <c r="D7" s="109" t="s">
        <v>32941</v>
      </c>
      <c r="E7" s="109"/>
      <c r="F7" s="109"/>
      <c r="G7" s="111">
        <f ca="1">IFERROR(NOW()-F7,"")</f>
        <v>45985.451147800923</v>
      </c>
      <c r="H7" s="109"/>
      <c r="I7" s="109" t="str">
        <f>IFERROR(VLOOKUP(D7,DB!A:F,6,0),"")</f>
        <v>SCECO</v>
      </c>
      <c r="J7" s="109" t="str">
        <f>IFERROR(VLOOKUP(D7,DB!A:G,7,0),"")</f>
        <v>Good</v>
      </c>
      <c r="K7" s="109"/>
      <c r="L7" s="109" t="str">
        <f>IFERROR(VLOOKUP(D7,DB!A:I,9,0),"")</f>
        <v>Latis</v>
      </c>
    </row>
    <row r="8" spans="1:13">
      <c r="A8" s="109"/>
      <c r="B8" s="109" t="str">
        <f>IFERROR(VLOOKUP(D8,DB!A:K,11,0),"")</f>
        <v/>
      </c>
      <c r="C8" s="109"/>
      <c r="D8" s="109"/>
      <c r="E8" s="109"/>
      <c r="F8" s="109"/>
      <c r="G8" s="111">
        <f ca="1">IFERROR(NOW()-F8,"")</f>
        <v>45985.451147800923</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45985.451147800923</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45985.451147800923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45985.451147800923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45985.451147800923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45985.451147800923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45985.451147800923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45985.451147800923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45985.451147800923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45985.451147800923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45985.451147800923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45985.451147800923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45985.451147800923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45985.451147800923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45985.451147800923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45985.451147800923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45985.451147800923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45985.451147800923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45985.451147800923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45985.451147800923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45985.451147800923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45985.451147800923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45985.451147800923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45985.451147800923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45985.451147800923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45985.451147800923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45985.451147800923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45985.451147800923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45985.451147800923</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45985.451147800923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45985.451147800923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45985.451147800923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45985.451147800923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45985.451147800923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45985.451147800923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45985.451147800923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45985.451147800923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45985.451147800923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45985.451147800923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45985.451147800923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45985.451147800923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45985.451147800923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45985.451147800923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45985.451147800923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45985.451147800923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45985.451147800923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45985.451147800923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45985.451147800923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45985.451147800923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45985.451147800923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45985.451147800923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45985.451147800923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45985.451147800923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45985.451147800923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45985.451147800923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45985.451147800923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45985.451147800923</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c r="C2" s="146"/>
      <c r="D2" s="145"/>
      <c r="E2" s="109"/>
      <c r="F2" s="147"/>
      <c r="G2" s="75"/>
      <c r="H2" s="147"/>
      <c r="I2" s="145"/>
      <c r="J2" s="145"/>
      <c r="K2" s="148"/>
      <c r="L2" s="149"/>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45985.451147800923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45985.451147800923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45985.451147800923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45985.451147800923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45985.451147800923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45985.451147800923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45985.451147800923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45985.451147800923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45985.451147800923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45985.451147800923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45985.451147800923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45985.451147800923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45985.451147800923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45985.451147800923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45985.451147800923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45985.451147800923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45985.451147800923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45985.451147800923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45985.451147800923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45985.451147800923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45985.451147800923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45985.451147800923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45985.451147800923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45985.451147800923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45985.451147800923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45985.451147800923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45985.451147800923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45985.451147800923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45985.451147800923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45985.451147800923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45985.451147800923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45985.451147800923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45985.451147800923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45985.451147800923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45985.451147800923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45985.451147800923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45985.451147800923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45985.451147800923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45985.451147800923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45985.451147800923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45985.451147800923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45985.451147800923</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2025-11-24T07:49:39Z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