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125" documentId="120_S{2AC9BD13-BADA-5192-A53E-5A8FF88502F6}" xr6:coauthVersionLast="47" xr6:coauthVersionMax="47" xr10:uidLastSave="{B0818A27-98BD-40D1-A584-E19087034BB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G5" i="4"/>
  <c r="G6" i="4"/>
  <c r="G7" i="4"/>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G2" i="9"/>
  <c r="I2" i="9"/>
  <c r="J2" i="9"/>
  <c r="L2" i="9"/>
  <c r="B3" i="9"/>
  <c r="G3" i="9"/>
  <c r="I3" i="9"/>
  <c r="J3" i="9"/>
  <c r="L3" i="9"/>
  <c r="B4" i="9"/>
  <c r="G4" i="9"/>
  <c r="I4" i="9"/>
  <c r="J4" i="9"/>
  <c r="L4" i="9"/>
  <c r="B5" i="9"/>
  <c r="G5" i="9"/>
  <c r="I5" i="9"/>
  <c r="J5" i="9"/>
  <c r="L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<sst xmlns="http://schemas.openxmlformats.org/spreadsheetml/2006/main" count="180309" uniqueCount="39138">
  <si>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</si>
  <si>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</si>
  <si>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</si>
  <si>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</si>
  <si>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</si>
  <si>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</si>
  <si>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</si>
  <si>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</si>
  <si>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</si>
  <si>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</si>
  <si>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</si>
  <si>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</si>
  <si>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</si>
  <si>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</si>
  <si>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</si>
  <si>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</si>
  <si>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</si>
  <si>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</si>
  <si>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</si>
  <si>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</si>
  <si>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</si>
  <si>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</si>
  <si>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</si>
  <si>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</si>
  <si>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</si>
  <si>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</si>
  <si>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</si>
  <si>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</si>
  <si>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</si>
  <si>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</si>
  <si>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</si>
  <si>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</si>
  <si>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</si>
  <si>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</si>
  <si>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</si>
  <si>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</si>
  <si>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</si>
  <si>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</si>
  <si>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</si>
  <si>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</si>
  <si>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</si>
  <si>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</si>
  <si>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</si>
  <si>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</si>
  <si>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</si>
  <si>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</si>
  <si>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</si>
  <si>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</si>
  <si>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</si>
  <si>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</si>
  <si>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</si>
  <si>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</si>
  <si>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</si>
  <si>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</si>
  <si>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</si>
  <si>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</si>
  <si>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</si>
  <si>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</si>
  <si>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</si>
  <si>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</si>
  <si>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</si>
  <si>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</si>
  <si>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</si>
  <si>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</si>
  <si>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</si>
  <si>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</si>
  <si>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</si>
  <si>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</si>
  <si>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</si>
  <si>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</si>
  <si>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</si>
  <si>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</si>
  <si>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</si>
  <si>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</si>
  <si>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</si>
  <si>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</si>
  <si>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</si>
  <si>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</si>
  <si>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</si>
  <si>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</si>
  <si>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</si>
  <si>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</si>
  <si>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</si>
  <si>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</si>
  <si>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</si>
  <si>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</si>
  <si>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</si>
  <si>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</si>
  <si>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</si>
  <si>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</si>
  <si>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</si>
  <si>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</si>
  <si>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</si>
  <si>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</si>
  <si>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</si>
  <si>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</si>
  <si>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</si>
  <si>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</si>
  <si>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</si>
  <si>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</si>
  <si>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</si>
  <si>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</si>
  <si>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</si>
  <si>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</si>
  <si>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</si>
  <si>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</si>
  <si>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</si>
  <si>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</si>
  <si>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</si>
  <si>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</si>
  <si>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</si>
  <si>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</si>
  <si>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</si>
  <si>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</si>
  <si>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</si>
  <si>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</si>
  <si>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</si>
  <si>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</si>
  <si>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</si>
  <si>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</si>
  <si>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</si>
  <si>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</si>
  <si>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</si>
  <si>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</si>
  <si>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</si>
  <si>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</si>
  <si>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</si>
  <si>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</si>
  <si>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</si>
  <si>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</si>
  <si>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</si>
  <si>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</si>
  <si>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</si>
  <si>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</si>
  <si>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</si>
  <si>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</si>
  <si>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</si>
  <si>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</si>
  <si>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</si>
  <si>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</si>
  <si>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</si>
  <si>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</si>
  <si>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</si>
  <si>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</si>
  <si>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</si>
  <si>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</si>
  <si>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</si>
  <si>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</si>
  <si>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</si>
  <si>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</si>
  <si>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</si>
  <si>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</si>
  <si>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</si>
  <si>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</si>
  <si>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</si>
  <si>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</si>
  <si>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</si>
  <si>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</si>
  <si>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</si>
  <si>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</si>
  <si>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</si>
  <si>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</si>
  <si>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</si>
  <si>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</si>
  <si>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</si>
  <si>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</si>
  <si>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</si>
  <si>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</si>
  <si>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</si>
  <si>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</si>
  <si>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</si>
  <si>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</si>
  <si>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</si>
  <si>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</si>
  <si>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</si>
  <si>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</si>
  <si>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</si>
  <si>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</si>
  <si>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</si>
  <si>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</si>
  <si>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</si>
  <si>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</si>
  <si>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</si>
  <si>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</si>
  <si>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</si>
  <si>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</si>
  <si>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</si>
  <si>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</si>
  <si>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</si>
  <si>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</si>
  <si>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</si>
  <si>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</si>
  <si>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</si>
  <si>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</si>
  <si>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</si>
  <si>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</si>
  <si>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</si>
  <si>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</si>
  <si>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</si>
  <si>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</si>
  <si>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</si>
  <si>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</si>
  <si>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</si>
  <si>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</si>
  <si>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</si>
  <si>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</si>
  <si>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</si>
  <si>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</si>
  <si>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</si>
  <si>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</si>
  <si>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</si>
  <si>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</si>
  <si>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</si>
  <si>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</si>
  <si>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</si>
  <si>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</si>
  <si>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</si>
  <si>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</si>
  <si>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</si>
  <si>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</si>
  <si>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</si>
  <si>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</si>
  <si>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</si>
  <si>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</si>
  <si>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</si>
  <si>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</si>
  <si>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</si>
  <si>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</si>
  <si>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</si>
  <si>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</si>
  <si>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</si>
  <si>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</si>
  <si>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</si>
  <si>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</si>
  <si>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</si>
  <si>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</si>
  <si>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</si>
  <si>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</si>
  <si>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</si>
  <si>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</si>
  <si>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</si>
  <si>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</si>
  <si>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</si>
  <si>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</si>
  <si>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</si>
  <si>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</si>
  <si>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</si>
  <si>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</si>
  <si>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</si>
  <si>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</si>
  <si>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</si>
  <si>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</si>
  <si>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</si>
  <si>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</si>
  <si>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</si>
  <si>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</si>
  <si>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</si>
  <si>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</si>
  <si>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</si>
  <si>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</si>
  <si>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</si>
  <si>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</si>
  <si>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</si>
  <si>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</si>
  <si>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</si>
  <si>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</si>
  <si>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</si>
  <si>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</si>
  <si>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</si>
  <si>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</si>
  <si>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</si>
  <si>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</si>
  <si>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</si>
  <si>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</si>
  <si>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</si>
  <si>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</si>
  <si>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</si>
  <si>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</si>
  <si>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</si>
  <si>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</si>
  <si>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</si>
  <si>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</si>
  <si>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</si>
  <si>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</si>
  <si>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</si>
  <si>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</si>
  <si>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</si>
  <si>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</si>
  <si>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</si>
  <si>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</si>
  <si>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</si>
  <si>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</si>
  <si>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</si>
  <si>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</si>
  <si>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</si>
  <si>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</si>
  <si>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</si>
  <si>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</si>
  <si>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</si>
  <si>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</si>
  <si>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</si>
  <si>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</si>
  <si>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</si>
  <si>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</si>
  <si>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</si>
  <si>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</si>
  <si>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</si>
  <si>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</si>
  <si>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</si>
  <si>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</si>
  <si>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</si>
  <si>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</si>
  <si>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</si>
  <si>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</si>
  <si>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</si>
  <si>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</si>
  <si>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</si>
  <si>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</si>
  <si>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</si>
  <si>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</si>
  <si>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</si>
  <si>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</si>
  <si>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</si>
  <si>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</si>
  <si>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</si>
  <si>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</si>
  <si>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</si>
  <si>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</si>
  <si>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</si>
  <si>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</si>
  <si>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</si>
  <si>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</si>
  <si>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</si>
  <si>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</si>
  <si>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</si>
  <si>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</si>
  <si>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</si>
  <si>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</si>
  <si>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</si>
  <si>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</si>
  <si>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</si>
  <si>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</si>
  <si>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</si>
  <si>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</si>
  <si>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</si>
  <si>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</si>
  <si>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</si>
  <si>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</si>
  <si>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</si>
  <si>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</si>
  <si>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</si>
  <si>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</si>
  <si>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</si>
  <si>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</si>
  <si>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</si>
  <si>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</si>
  <si>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</si>
  <si>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</si>
  <si>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</si>
  <si>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</si>
  <si>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</si>
  <si>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</si>
  <si>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</si>
  <si>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</si>
  <si>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</si>
  <si>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</si>
  <si>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</si>
  <si>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</si>
  <si>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</si>
  <si>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</si>
  <si>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</si>
  <si>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</si>
  <si>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</si>
  <si>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</si>
  <si>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</si>
  <si>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</si>
  <si>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</si>
  <si>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</si>
  <si>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</si>
  <si>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</si>
  <si>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</si>
  <si>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</si>
  <si>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</si>
  <si>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</si>
  <si>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</si>
  <si>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</si>
  <si>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</si>
  <si>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</si>
  <si>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</si>
  <si>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</si>
  <si>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</si>
  <si>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</si>
  <si>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</si>
  <si>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</si>
  <si>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</si>
  <si>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</si>
  <si>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</si>
  <si>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</si>
  <si>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</si>
  <si>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</si>
  <si>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</si>
  <si>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</si>
  <si>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</si>
  <si>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</si>
  <si>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</si>
  <si>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</si>
  <si>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</si>
  <si>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</si>
  <si>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</si>
  <si>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</si>
  <si>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</si>
  <si>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</si>
  <si>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</si>
  <si>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</si>
  <si>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</si>
  <si>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</si>
  <si>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</si>
  <si>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</si>
  <si>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</si>
  <si>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</si>
  <si>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</si>
  <si>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</si>
  <si>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</si>
  <si>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</si>
  <si>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</si>
  <si>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</si>
  <si>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</si>
  <si>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</si>
  <si>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</si>
  <si>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</si>
  <si>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</si>
  <si>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</si>
  <si>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</si>
  <si>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</si>
  <si>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</si>
  <si>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</si>
  <si>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</si>
  <si>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</si>
  <si>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</si>
  <si>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</si>
  <si>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</si>
  <si>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</si>
  <si>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</si>
  <si>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</si>
  <si>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</si>
  <si>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</si>
  <si>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</si>
  <si>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</si>
  <si>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</si>
  <si>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</si>
  <si>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</si>
  <si>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</si>
  <si>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</si>
  <si>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</si>
  <si>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</si>
  <si>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</si>
  <si>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</si>
  <si>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</si>
  <si>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</si>
  <si>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</si>
  <si>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</si>
  <si>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</si>
  <si>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</si>
  <si>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</si>
  <si>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</si>
  <si>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</si>
  <si>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</si>
  <si>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</si>
  <si>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</si>
  <si>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</si>
  <si>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</si>
  <si>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</si>
  <si>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</si>
  <si>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</si>
  <si>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</si>
  <si>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</si>
  <si>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</si>
  <si>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</si>
  <si>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</si>
  <si>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</si>
  <si>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</si>
  <si>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</si>
  <si>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</si>
  <si>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</si>
  <si>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</si>
  <si>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</si>
  <si>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</si>
  <si>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</si>
  <si>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</si>
  <si>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</si>
  <si>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</si>
  <si>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</si>
  <si>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</si>
  <si>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</si>
  <si>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</si>
  <si>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</si>
  <si>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</si>
  <si>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</si>
  <si>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</si>
  <si>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</si>
  <si>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</si>
  <si>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</si>
  <si>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</si>
  <si>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</si>
  <si>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</si>
  <si>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</si>
  <si>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</si>
  <si>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</si>
  <si>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</si>
  <si>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</si>
  <si>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</si>
  <si>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</si>
  <si>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</si>
  <si>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</si>
  <si>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</si>
  <si>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</si>
  <si>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</si>
  <si>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</si>
  <si>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</si>
  <si>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</si>
  <si>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</si>
  <si>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</si>
  <si>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</si>
  <si>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</si>
  <si>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</si>
  <si>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</si>
  <si>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</si>
  <si>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</si>
  <si>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</si>
  <si>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</si>
  <si>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</si>
  <si>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</si>
  <si>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</si>
  <si>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</si>
  <si>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</si>
  <si>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</si>
  <si>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</si>
  <si>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</si>
  <si>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</si>
  <si>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</si>
  <si>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</si>
  <si>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</si>
  <si>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</si>
  <si>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</si>
  <si>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</si>
  <si>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</si>
  <si>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</si>
  <si>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</si>
  <si>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</si>
  <si>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</si>
  <si>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</si>
  <si>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</si>
  <si>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</si>
  <si>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</si>
  <si>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</si>
  <si>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</si>
  <si>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</si>
  <si>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</si>
  <si>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</si>
  <si>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</si>
  <si>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</si>
  <si>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</si>
  <si>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</si>
  <si>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</si>
  <si>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</si>
  <si>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</si>
  <si>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</si>
  <si>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</si>
  <si>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</si>
  <si>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</si>
  <si>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</si>
  <si>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</si>
  <si>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</si>
  <si>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</si>
  <si>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</si>
  <si>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</si>
  <si>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</si>
  <si>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</si>
  <si>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</si>
  <si>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</si>
  <si>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</si>
  <si>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</si>
  <si>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</si>
  <si>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</si>
  <si>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</si>
  <si>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</si>
  <si>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</si>
  <si>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</si>
  <si>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</si>
  <si>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</si>
  <si>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</si>
  <si>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</si>
  <si>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</si>
  <si>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</si>
  <si>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</si>
  <si>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</si>
  <si>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</si>
  <si>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</si>
  <si>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</si>
  <si>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</si>
  <si>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</si>
  <si>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</si>
  <si>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</si>
  <si>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</si>
  <si>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</si>
  <si>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</si>
  <si>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</si>
  <si>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</si>
  <si>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</si>
  <si>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</si>
  <si>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</si>
  <si>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</si>
  <si>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</si>
  <si>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</si>
  <si>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</si>
  <si>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</si>
  <si>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</si>
  <si>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</si>
  <si>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</si>
  <si>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</si>
  <si>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</si>
  <si>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</si>
  <si>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</si>
  <si>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</si>
  <si>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</si>
  <si>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</si>
  <si>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</si>
  <si>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</si>
  <si>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</si>
  <si>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</si>
  <si>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</si>
  <si>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</si>
  <si>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</si>
  <si>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</si>
  <si>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</si>
  <si>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</si>
  <si>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</si>
  <si>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</si>
  <si>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</si>
  <si>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</si>
  <si>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</si>
  <si>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</si>
  <si>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</si>
  <si>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</si>
  <si>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</si>
  <si>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</si>
  <si>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</si>
  <si>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</si>
  <si>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</si>
  <si>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</si>
  <si>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</si>
  <si>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</si>
  <si>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</si>
  <si>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</si>
  <si>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</si>
  <si>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</si>
  <si>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</si>
  <si>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</si>
  <si>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</si>
  <si>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</si>
  <si>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</si>
  <si>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</si>
  <si>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</si>
  <si>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</si>
  <si>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</si>
  <si>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</si>
  <si>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</si>
  <si>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</si>
  <si>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</si>
  <si>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</si>
  <si>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</si>
  <si>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</si>
  <si>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</si>
  <si>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</si>
  <si>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</si>
  <si>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</si>
  <si>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</si>
  <si>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</si>
  <si>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</si>
  <si>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</si>
  <si>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</si>
  <si>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</si>
  <si>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</si>
  <si>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</si>
  <si>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</si>
  <si>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</si>
  <si>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</si>
  <si>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</si>
  <si>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</si>
  <si>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</si>
  <si>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</si>
  <si>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</si>
  <si>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</si>
  <si>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</si>
  <si>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</si>
  <si>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</si>
  <si>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</si>
  <si>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</si>
  <si>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</si>
  <si>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</si>
  <si>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</si>
  <si>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</si>
  <si>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</si>
  <si>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</si>
  <si>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</si>
  <si>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</si>
  <si>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</si>
  <si>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</si>
  <si>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</si>
  <si>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</si>
  <si>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</si>
  <si>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</si>
  <si>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</si>
  <si>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</si>
  <si>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</si>
  <si>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</si>
  <si>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</si>
  <si>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</si>
  <si>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</si>
  <si>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</si>
  <si>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</si>
  <si>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</si>
  <si>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</si>
  <si>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</si>
  <si>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</si>
  <si>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</si>
  <si>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</si>
  <si>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</si>
  <si>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</si>
  <si>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</si>
  <si>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</si>
  <si>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</si>
  <si>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</si>
  <si>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</si>
  <si>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</si>
  <si>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</si>
  <si>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</si>
  <si>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</si>
  <si>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</si>
  <si>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</si>
  <si>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</si>
  <si>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</si>
  <si>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</si>
  <si>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</si>
  <si>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</si>
  <si>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</si>
  <si>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</si>
  <si>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</si>
  <si>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</si>
  <si>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</si>
  <si>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</si>
  <si>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</si>
  <si>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</si>
  <si>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</si>
  <si>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</si>
  <si>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</si>
  <si>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</si>
  <si>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</si>
  <si>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</si>
  <si>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</si>
  <si>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</si>
  <si>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</si>
  <si>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</si>
  <si>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</si>
  <si>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</si>
  <si>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</si>
  <si>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</si>
  <si>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</si>
  <si>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</si>
  <si>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</si>
  <si>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</si>
  <si>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</si>
  <si>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</si>
  <si>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</si>
  <si>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</si>
  <si>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</si>
  <si>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</si>
  <si>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</si>
  <si>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</si>
  <si>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</si>
  <si>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</si>
  <si>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</si>
  <si>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</si>
  <si>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</si>
  <si>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</si>
  <si>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</si>
  <si>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</si>
  <si>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</si>
  <si>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</si>
  <si>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</si>
  <si>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</si>
  <si>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</si>
  <si>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</si>
  <si>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</si>
  <si>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</si>
  <si>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</si>
  <si>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</si>
  <si>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</si>
  <si>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</si>
  <si>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</si>
  <si>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</si>
  <si>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</si>
  <si>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</si>
  <si>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</si>
  <si>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</si>
  <si>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</si>
  <si>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</si>
  <si>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</si>
  <si>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</si>
  <si>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</si>
  <si>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</si>
  <si>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</si>
  <si>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</si>
  <si>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</si>
  <si>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</si>
  <si>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</si>
  <si>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</si>
  <si>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</si>
  <si>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</si>
  <si>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</si>
  <si>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</si>
  <si>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</si>
  <si>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</si>
  <si>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</si>
  <si>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</si>
  <si>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</si>
  <si>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</si>
  <si>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</si>
  <si>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</si>
  <si>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</si>
  <si>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</si>
  <si>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</si>
  <si>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</si>
  <si>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</si>
  <si>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</si>
  <si>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</si>
  <si>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</si>
  <si>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</si>
  <si>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</si>
  <si>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</si>
  <si>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</si>
  <si>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</si>
  <si>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</si>
  <si>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</si>
  <si>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</si>
  <si>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</si>
  <si>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</si>
  <si>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</si>
  <si>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</si>
  <si>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</si>
  <si>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</si>
  <si>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</si>
  <si>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</si>
  <si>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</si>
  <si>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</si>
  <si>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</si>
  <si>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</si>
  <si>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</si>
  <si>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</si>
  <si>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</si>
  <si>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</si>
  <si>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</si>
  <si>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</si>
  <si>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</si>
  <si>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</si>
  <si>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</si>
  <si>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</si>
  <si>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</si>
  <si>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</si>
  <si>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</si>
  <si>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</si>
  <si>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</si>
  <si>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</si>
  <si>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</si>
  <si>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</si>
  <si>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</si>
  <si>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</si>
  <si>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</si>
  <si>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</si>
  <si>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</si>
  <si>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</si>
  <si>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</si>
  <si>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</si>
  <si>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</si>
  <si>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</si>
  <si>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</si>
  <si>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</si>
  <si>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</si>
  <si>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</si>
  <si>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</si>
  <si>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</si>
  <si>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</si>
  <si>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</si>
  <si>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</si>
  <si>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</si>
  <si>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</si>
  <si>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</si>
  <si>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</si>
  <si>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</si>
  <si>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</si>
  <si>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</si>
  <si>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</si>
  <si>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</si>
  <si>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</si>
  <si>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</si>
  <si>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</si>
  <si>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</si>
  <si>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</si>
  <si>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</si>
  <si>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</si>
  <si>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</si>
  <si>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</si>
  <si>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</si>
  <si>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</si>
  <si>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</si>
  <si>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</si>
  <si>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</si>
  <si>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</si>
  <si>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</si>
  <si>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</si>
  <si>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</si>
  <si>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</si>
  <si>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</si>
  <si>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</si>
  <si>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</si>
  <si>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</si>
  <si>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</si>
  <si>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</si>
  <si>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</si>
  <si>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</si>
  <si>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</si>
  <si>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</si>
  <si>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</si>
  <si>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</si>
  <si>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</si>
  <si>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</si>
  <si>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</si>
  <si>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</si>
  <si>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</si>
  <si>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</si>
  <si>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</si>
  <si>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</si>
  <si>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</si>
  <si>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</si>
  <si>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</si>
  <si>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</si>
  <si>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</si>
  <si>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</si>
  <si>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</si>
  <si>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</si>
  <si>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</si>
  <si>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</si>
  <si>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</si>
  <si>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</si>
  <si>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</si>
  <si>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</si>
  <si>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</si>
  <si>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</si>
  <si>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</si>
  <si>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</si>
  <si>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</si>
  <si>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</si>
  <si>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</si>
  <si>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</si>
  <si>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</si>
  <si>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</si>
  <si>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</si>
  <si>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</si>
  <si>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</si>
  <si>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</si>
  <si>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</si>
  <si>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</si>
  <si>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</si>
  <si>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</si>
  <si>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</si>
  <si>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</si>
  <si>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</si>
  <si>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</si>
  <si>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</si>
  <si>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</si>
  <si>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</si>
  <si>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</si>
  <si>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</si>
  <si>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</si>
  <si>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</si>
  <si>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</si>
  <si>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</si>
  <si>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</si>
  <si>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</si>
  <si>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</si>
  <si>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</si>
  <si>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</si>
  <si>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</si>
  <si>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</si>
  <si>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</si>
  <si>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</si>
  <si>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</si>
  <si>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</si>
  <si>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</si>
  <si>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</si>
  <si>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</si>
  <si>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</si>
  <si>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</si>
  <si>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</si>
  <si>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</si>
  <si>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</si>
  <si>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</si>
  <si>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</si>
  <si>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</si>
  <si>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</si>
  <si>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</si>
  <si>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</si>
  <si>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</si>
  <si>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</si>
  <si>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</si>
  <si>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</si>
  <si>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</si>
  <si>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</si>
  <si>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</si>
  <si>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</si>
  <si>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</si>
  <si>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</si>
  <si>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</si>
  <si>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</si>
  <si>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</si>
  <si>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</si>
  <si>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</si>
  <si>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</si>
  <si>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</si>
  <si>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</si>
  <si>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</si>
  <si>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</si>
  <si>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</si>
  <si>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</si>
  <si>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</si>
  <si>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</si>
  <si>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</si>
  <si>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</si>
  <si>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</si>
  <si>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</si>
  <si>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</si>
  <si>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</si>
  <si>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</si>
  <si>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</si>
  <si>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</si>
  <si>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</si>
  <si>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</si>
  <si>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</si>
  <si>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</si>
  <si>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</si>
  <si>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</si>
  <si>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</si>
  <si>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</si>
  <si>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</si>
  <si>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</si>
  <si>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</si>
  <si>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</si>
  <si>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</si>
  <si>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</si>
  <si>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</si>
  <si>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</si>
  <si>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</si>
  <si>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</si>
  <si>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</si>
  <si>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</si>
  <si>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</si>
  <si>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</si>
  <si>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</si>
  <si>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</si>
  <si>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</si>
  <si>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</si>
  <si>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</si>
  <si>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</si>
  <si>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</si>
  <si>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</si>
  <si>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</si>
  <si>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</si>
  <si>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</si>
  <si>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</si>
  <si>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</si>
  <si>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</si>
  <si>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</si>
  <si>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</si>
  <si>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</si>
  <si>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</si>
  <si>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</si>
  <si>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</si>
  <si>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</si>
  <si>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</si>
  <si>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</si>
  <si>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</si>
  <si>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</si>
  <si>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</si>
  <si>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</si>
  <si>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</si>
  <si>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</si>
  <si>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</si>
  <si>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</si>
  <si>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</si>
  <si>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</si>
  <si>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</si>
  <si>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</si>
  <si>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</si>
  <si>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</si>
  <si>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</si>
  <si>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</si>
  <si>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</si>
  <si>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</si>
  <si>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</si>
  <si>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</si>
  <si>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</si>
  <si>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</si>
  <si>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</si>
  <si>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</si>
  <si>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</si>
  <si>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</si>
  <si>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</si>
  <si>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</si>
  <si>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</si>
  <si>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</si>
  <si>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</si>
  <si>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</si>
  <si>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</si>
  <si>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</si>
  <si>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</si>
  <si>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</si>
  <si>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</si>
  <si>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</si>
  <si>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</si>
  <si>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</si>
  <si>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</si>
  <si>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</si>
  <si>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</si>
  <si>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</si>
  <si>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</si>
  <si>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</si>
  <si>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</si>
  <si>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</si>
  <si>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</si>
  <si>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</si>
  <si>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</si>
  <si>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</si>
  <si>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</si>
  <si>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</si>
  <si>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</si>
  <si>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</si>
  <si>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</si>
  <si>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</si>
  <si>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</si>
  <si>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</si>
  <si>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</si>
  <si>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</si>
  <si>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</si>
  <si>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</si>
  <si>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</si>
  <si>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</si>
  <si>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</si>
  <si>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</si>
  <si>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</si>
  <si>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</si>
  <si>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</si>
  <si>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</si>
  <si>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</si>
  <si>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</si>
  <si>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</si>
  <si>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</si>
  <si>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</si>
  <si>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</si>
  <si>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</si>
  <si>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</si>
  <si>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</si>
  <si>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</si>
  <si>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</si>
  <si>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</si>
  <si>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</si>
  <si>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</si>
  <si>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</si>
  <si>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</si>
  <si>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</si>
  <si>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</si>
  <si>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</si>
  <si>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</si>
  <si>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</si>
  <si>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</si>
  <si>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</si>
  <si>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</si>
  <si>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</si>
  <si>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</si>
  <si>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</si>
  <si>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</si>
  <si>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</si>
  <si>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</si>
  <si>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</si>
  <si>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</si>
  <si>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</si>
  <si>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</si>
  <si>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</si>
  <si>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</si>
  <si>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</si>
  <si>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</si>
  <si>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</si>
  <si>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</si>
  <si>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</si>
  <si>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</si>
  <si>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</si>
  <si>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</si>
  <si>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</si>
  <si>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</si>
  <si>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</si>
  <si>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</si>
  <si>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</si>
  <si>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</si>
  <si>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</si>
  <si>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</si>
  <si>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</si>
  <si>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</si>
  <si>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</si>
  <si>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</si>
  <si>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</si>
  <si>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</si>
  <si>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</si>
  <si>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</si>
  <si>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</si>
  <si>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</si>
  <si>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</si>
  <si>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</si>
  <si>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</si>
  <si>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</si>
  <si>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</si>
  <si>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</si>
  <si>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</si>
  <si>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</si>
  <si>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</si>
  <si>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</si>
  <si>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</si>
  <si>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</si>
  <si>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</si>
  <si>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</si>
  <si>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</si>
  <si>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</si>
  <si>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</si>
  <si>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</si>
  <si>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</si>
  <si>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</si>
  <si>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</si>
  <si>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</si>
  <si>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</si>
  <si>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</si>
  <si>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</si>
  <si>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</si>
  <si>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</si>
  <si>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</si>
  <si>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</si>
  <si>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</si>
  <si>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</si>
  <si>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</si>
  <si>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</si>
  <si>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</si>
  <si>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</si>
  <si>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</si>
  <si>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</si>
  <si>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</si>
  <si>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</si>
  <si>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</si>
  <si>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</si>
  <si>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</si>
  <si>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</si>
  <si>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</si>
  <si>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</si>
  <si>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</si>
  <si>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</si>
  <si>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</si>
  <si>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</si>
  <si>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</si>
  <si>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</si>
  <si>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</si>
  <si>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</si>
  <si>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</si>
  <si>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</si>
  <si>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</si>
  <si>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</si>
  <si>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</si>
  <si>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</si>
  <si>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</si>
  <si>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</si>
  <si>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</si>
  <si>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</si>
  <si>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</si>
  <si>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</si>
  <si>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</si>
  <si>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</si>
  <si>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</si>
  <si>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</si>
  <si>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</si>
  <si>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</si>
  <si>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</si>
  <si>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</si>
  <si>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</si>
  <si>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</si>
  <si>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</si>
  <si>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</si>
  <si>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</si>
  <si>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</si>
  <si>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</si>
  <si>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</si>
  <si>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</si>
  <si>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</si>
  <si>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</si>
  <si>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</si>
  <si>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</si>
  <si>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</si>
  <si>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</si>
  <si>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</si>
  <si>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</si>
  <si>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</si>
  <si>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</si>
  <si>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</si>
  <si>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</si>
  <si>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</si>
  <si>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</si>
  <si>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</si>
  <si>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</si>
  <si>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</si>
  <si>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</si>
  <si>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</si>
  <si>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</si>
  <si>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</si>
  <si>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</si>
  <si>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</si>
  <si>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</si>
  <si>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</si>
  <si>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</si>
  <si>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</si>
  <si>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</si>
  <si>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</si>
  <si>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</si>
  <si>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</si>
  <si>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</si>
  <si>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</si>
  <si>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</si>
  <si>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</si>
  <si>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</si>
  <si>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</si>
  <si>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</si>
  <si>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</si>
  <si>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</si>
  <si>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</si>
  <si>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</si>
  <si>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</si>
  <si>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</si>
  <si>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</si>
  <si>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</si>
  <si>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</si>
  <si>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</si>
  <si>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</si>
  <si>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</si>
  <si>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</si>
  <si>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</si>
  <si>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</si>
  <si>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</si>
  <si>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</si>
  <si>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</si>
  <si>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</si>
  <si>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</si>
  <si>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</si>
  <si>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</si>
  <si>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</si>
  <si>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</si>
  <si>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</si>
  <si>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</si>
  <si>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</si>
  <si>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</si>
  <si>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</si>
  <si>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</si>
  <si>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</si>
  <si>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</si>
  <si>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</si>
  <si>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</si>
  <si>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</si>
  <si>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</si>
  <si>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</si>
  <si>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</si>
  <si>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</si>
  <si>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</si>
  <si>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</si>
  <si>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</si>
  <si>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</si>
  <si>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</si>
  <si>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</si>
  <si>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</si>
  <si>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</si>
  <si>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</si>
  <si>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</si>
  <si>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</si>
  <si>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</si>
  <si>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</si>
  <si>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</si>
  <si>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</si>
  <si>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</si>
  <si>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</si>
  <si>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</si>
  <si>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</si>
  <si>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</si>
  <si>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</si>
  <si>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</si>
  <si>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</si>
  <si>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</si>
  <si>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</si>
  <si>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</si>
  <si>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</si>
  <si>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</si>
  <si>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</si>
  <si>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</si>
  <si>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</si>
  <si>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</si>
  <si>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</si>
  <si>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</si>
  <si>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</si>
  <si>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</si>
  <si>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</si>
  <si>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</si>
  <si>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</si>
  <si>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</si>
  <si>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</si>
  <si>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</si>
  <si>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</si>
  <si>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</si>
  <si>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</si>
  <si>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</si>
  <si>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</si>
  <si>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</si>
  <si>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</si>
  <si>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</si>
  <si>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</si>
  <si>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</si>
  <si>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</si>
  <si>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</si>
  <si>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</si>
  <si>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</si>
  <si>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</si>
  <si>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</si>
  <si>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</si>
  <si>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</si>
  <si>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</si>
  <si>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</si>
  <si>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</si>
  <si>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</si>
  <si>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</si>
  <si>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</si>
  <si>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</si>
  <si>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</si>
  <si>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</si>
  <si>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</si>
  <si>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</si>
  <si>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</si>
  <si>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</si>
  <si>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</si>
  <si>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</si>
  <si>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</si>
  <si>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</si>
  <si>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</si>
  <si>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</si>
  <si>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</si>
  <si>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</si>
  <si>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</si>
  <si>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</si>
  <si>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</si>
  <si>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</si>
  <si>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</si>
  <si>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</si>
  <si>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</si>
  <si>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</si>
  <si>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</si>
  <si>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</si>
  <si>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</si>
  <si>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</si>
  <si>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</si>
  <si>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</si>
  <si>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</si>
  <si>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</si>
  <si>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</si>
  <si>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</si>
  <si>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</si>
  <si>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</si>
  <si>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</si>
  <si>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</si>
  <si>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</si>
  <si>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</si>
  <si>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</si>
  <si>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</si>
  <si>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</si>
  <si>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</si>
  <si>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</si>
  <si>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</si>
  <si>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</si>
  <si>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</si>
  <si>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</si>
  <si>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</si>
  <si>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</si>
  <si>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</si>
  <si>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</si>
  <si>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</si>
  <si>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</si>
  <si>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</si>
  <si>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</si>
  <si>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</si>
  <si>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</si>
  <si>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</si>
  <si>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</si>
  <si>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</si>
  <si>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</si>
  <si>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</si>
  <si>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</si>
  <si>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</si>
  <si>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</si>
  <si>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</si>
  <si>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</si>
  <si>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</si>
  <si>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</si>
  <si>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</si>
  <si>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</si>
  <si>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</si>
  <si>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</si>
  <si>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</si>
  <si>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</si>
  <si>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</si>
  <si>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</si>
  <si>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</si>
  <si>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</si>
  <si>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</si>
  <si>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</si>
  <si>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</si>
  <si>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</si>
  <si>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</si>
  <si>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</si>
  <si>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</si>
  <si>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</si>
  <si>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</si>
  <si>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</si>
  <si>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</si>
  <si>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</si>
  <si>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</si>
  <si>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</si>
  <si>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</si>
  <si>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</si>
  <si>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</si>
  <si>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</si>
  <si>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</si>
  <si>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</si>
  <si>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</si>
  <si>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</si>
  <si>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</si>
  <si>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</si>
  <si>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</si>
  <si>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</si>
  <si>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</si>
  <si>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</si>
  <si>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</si>
  <si>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</si>
  <si>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</si>
  <si>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</si>
  <si>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</si>
  <si>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</si>
  <si>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</si>
  <si>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</si>
  <si>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</si>
  <si>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</si>
  <si>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</si>
  <si>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</si>
  <si>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</si>
  <si>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</si>
  <si>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</si>
  <si>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</si>
  <si>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</si>
  <si>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</si>
  <si>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</si>
  <si>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</si>
  <si>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</si>
  <si>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</si>
  <si>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</si>
  <si>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</si>
  <si>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</si>
  <si>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</si>
  <si>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</si>
  <si>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</si>
  <si>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</si>
  <si>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</si>
  <si>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</si>
  <si>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</si>
  <si>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</si>
  <si>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</si>
  <si>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</si>
  <si>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</si>
  <si>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</si>
  <si>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</si>
  <si>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</si>
  <si>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</si>
  <si>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</si>
  <si>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</si>
  <si>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</si>
  <si>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</si>
  <si>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</si>
  <si>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</si>
  <si>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</si>
  <si>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</si>
  <si>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</si>
  <si>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</si>
  <si>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</si>
  <si>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</si>
  <si>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</si>
  <si>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</si>
  <si>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</si>
  <si>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</si>
  <si>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</si>
  <si>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</si>
  <si>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</si>
  <si>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</si>
  <si>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</si>
  <si>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</si>
  <si>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</si>
  <si>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</si>
  <si>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</si>
  <si>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</si>
  <si>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</si>
  <si>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</si>
  <si>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</si>
  <si>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</si>
  <si>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</si>
  <si>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</si>
  <si>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</si>
  <si>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</si>
  <si>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</si>
  <si>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</si>
  <si>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</si>
  <si>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</si>
  <si>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</si>
  <si>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</si>
  <si>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</si>
  <si>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</si>
  <si>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</si>
  <si>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</si>
  <si>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</si>
  <si>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</si>
  <si>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</si>
  <si>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</si>
  <si>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</si>
  <si>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</si>
  <si>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</si>
  <si>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</si>
  <si>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</si>
  <si>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</si>
  <si>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</si>
  <si>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</si>
  <si>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</si>
  <si>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</si>
  <si>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</si>
  <si>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</si>
  <si>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</si>
  <si>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</si>
  <si>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</si>
  <si>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</si>
  <si>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</si>
  <si>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</si>
  <si>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</si>
  <si>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</si>
  <si>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</si>
  <si>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</si>
  <si>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</si>
  <si>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</si>
  <si>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</si>
  <si>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</si>
  <si>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</si>
  <si>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</si>
  <si>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</si>
  <si>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</si>
  <si>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</si>
  <si>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</si>
  <si>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</si>
  <si>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</si>
  <si>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</si>
  <si>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</si>
  <si>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</si>
  <si>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</si>
  <si>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</si>
  <si>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</si>
  <si>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</si>
  <si>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</si>
  <si>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</si>
  <si>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</si>
  <si>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</si>
  <si>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</si>
  <si>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</si>
  <si>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</si>
  <si>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</si>
  <si>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</si>
  <si>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</si>
  <si>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</si>
  <si>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</si>
  <si>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</si>
  <si>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</si>
  <si>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</si>
  <si>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</si>
  <si>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</si>
  <si>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</si>
  <si>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</si>
  <si>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</si>
  <si>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</si>
  <si>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</si>
  <si>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</si>
  <si>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</si>
  <si>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</si>
  <si>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</si>
  <si>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</si>
  <si>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</si>
  <si>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</si>
  <si>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</si>
  <si>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</si>
  <si>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</si>
  <si>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</si>
  <si>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</si>
  <si>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</si>
  <si>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</si>
  <si>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</si>
  <si>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</si>
  <si>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</si>
  <si>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</si>
  <si>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</si>
  <si>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</si>
  <si>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</si>
  <si>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</si>
  <si>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</si>
  <si>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</si>
  <si>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</si>
  <si>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</si>
  <si>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</si>
  <si>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</si>
  <si>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</si>
  <si>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</si>
  <si>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</si>
  <si>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</si>
  <si>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</si>
  <si>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</si>
  <si>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</si>
  <si>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</si>
  <si>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</si>
  <si>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</si>
  <si>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</si>
  <si>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</si>
  <si>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</si>
  <si>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</si>
  <si>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</si>
  <si>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</si>
  <si>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</si>
  <si>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</si>
  <si>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</si>
  <si>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</si>
  <si>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</si>
  <si>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</si>
  <si>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</si>
  <si>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</si>
  <si>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</si>
  <si>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</si>
  <si>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</si>
  <si>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</si>
  <si>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</si>
  <si>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</si>
  <si>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</si>
  <si>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</si>
  <si>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</si>
  <si>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</si>
  <si>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</si>
  <si>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</si>
  <si>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</si>
  <si>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</si>
  <si>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</si>
  <si>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</si>
  <si>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</si>
  <si>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</si>
  <si>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</si>
  <si>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</si>
  <si>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</si>
  <si>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</si>
  <si>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</si>
  <si>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</si>
  <si>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</si>
  <si>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</si>
  <si>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</si>
  <si>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</si>
  <si>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</si>
  <si>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</si>
  <si>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</si>
  <si>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</si>
  <si>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</si>
  <si>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</si>
  <si>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</si>
  <si>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</si>
  <si>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</si>
  <si>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</si>
  <si>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</si>
  <si>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</si>
  <si>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</si>
  <si>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</si>
  <si>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</si>
  <si>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</si>
  <si>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</si>
  <si>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</si>
  <si>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</si>
  <si>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</si>
  <si>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</si>
  <si>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</si>
  <si>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</si>
  <si>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</si>
  <si>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</si>
  <si>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</si>
  <si>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</si>
  <si>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</si>
  <si>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</si>
  <si>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</si>
  <si>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</si>
  <si>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</si>
  <si>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</si>
  <si>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</si>
  <si>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</si>
  <si>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</si>
  <si>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</si>
  <si>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</si>
  <si>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</si>
  <si>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</si>
  <si>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</si>
  <si>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</si>
  <si>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</si>
  <si>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</si>
  <si>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</si>
  <si>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</si>
  <si>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</si>
  <si>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</si>
  <si>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</si>
  <si>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</si>
  <si>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</si>
  <si>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</si>
  <si>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</si>
  <si>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</si>
  <si>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</si>
  <si>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</si>
  <si>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</si>
  <si>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</si>
  <si>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</si>
  <si>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</si>
  <si>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</si>
  <si>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</si>
  <si>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</si>
  <si>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</si>
  <si>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</si>
  <si>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</si>
  <si>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</si>
  <si>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</si>
  <si>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</si>
  <si>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</si>
  <si>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</si>
  <si>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</si>
  <si>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</si>
  <si>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</si>
  <si>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</si>
  <si>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</si>
  <si>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</si>
  <si>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</si>
  <si>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</si>
  <si>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</si>
  <si>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</si>
  <si>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</si>
  <si>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</si>
  <si>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</si>
  <si>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</si>
  <si>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</si>
  <si>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</si>
  <si>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</si>
  <si>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</si>
  <si>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</si>
  <si>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</si>
  <si>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</si>
  <si>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</si>
  <si>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</si>
  <si>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</si>
  <si>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</si>
  <si>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</si>
  <si>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</si>
  <si>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</si>
  <si>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</si>
  <si>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</si>
  <si>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</si>
  <si>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</si>
  <si>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</si>
  <si>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</si>
  <si>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</si>
  <si>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</si>
  <si>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</si>
  <si>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</si>
  <si>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</si>
  <si>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</si>
  <si>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</si>
  <si>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</si>
  <si>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</si>
  <si>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</si>
  <si>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</si>
  <si>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</si>
  <si>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</si>
  <si>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</si>
  <si>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</si>
  <si>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</si>
  <si>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</si>
  <si>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</si>
  <si>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</si>
  <si>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</si>
  <si>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</si>
  <si>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</si>
  <si>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</si>
  <si>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</si>
  <si>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</si>
  <si>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</si>
  <si>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</si>
  <si>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</si>
  <si>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</si>
  <si>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</si>
  <si>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</si>
  <si>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</si>
  <si>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</si>
  <si>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</si>
  <si>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</si>
  <si>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</si>
  <si>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</si>
  <si>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</si>
  <si>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</si>
  <si>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</si>
  <si>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</si>
  <si>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</si>
  <si>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</si>
  <si>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</si>
  <si>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</si>
  <si>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</si>
  <si>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</si>
  <si>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</si>
  <si>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</si>
  <si>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</si>
  <si>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</si>
  <si>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</si>
  <si>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</si>
  <si>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</si>
  <si>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</si>
  <si>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</si>
  <si>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</si>
  <si>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</si>
  <si>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</si>
  <si>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</si>
  <si>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</si>
  <si>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</si>
  <si>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</si>
  <si>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</si>
  <si>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</si>
  <si>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</si>
  <si>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</si>
  <si>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</si>
  <si>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</si>
  <si>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</si>
  <si>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</si>
  <si>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</si>
  <si>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</si>
  <si>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</si>
  <si>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</si>
  <si>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</si>
  <si>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</si>
  <si>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</si>
  <si>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</si>
  <si>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</si>
  <si>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</si>
  <si>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</si>
  <si>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</si>
  <si>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</si>
  <si>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</si>
  <si>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</si>
  <si>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</si>
  <si>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</si>
  <si>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</si>
  <si>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</si>
  <si>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</si>
  <si>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</si>
  <si>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</si>
  <si>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</si>
  <si>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</si>
  <si>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</si>
  <si>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</si>
  <si>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</si>
  <si>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</si>
  <si>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</si>
  <si>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</si>
  <si>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</si>
  <si>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</si>
  <si>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</si>
  <si>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</si>
  <si>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</si>
  <si>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</si>
  <si>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</si>
  <si>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</si>
  <si>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</si>
  <si>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</si>
  <si>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</si>
  <si>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</si>
  <si>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</si>
  <si>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</si>
  <si>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</si>
  <si>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</si>
  <si>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</si>
  <si>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</si>
  <si>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</si>
  <si>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</si>
  <si>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</si>
  <si>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</si>
  <si>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</si>
  <si>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</si>
  <si>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</si>
  <si>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</si>
  <si>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</si>
  <si>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</si>
  <si>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</si>
  <si>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</si>
  <si>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</si>
  <si>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</si>
  <si>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</si>
  <si>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</si>
  <si>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</si>
  <si>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</si>
  <si>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</si>
  <si>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</si>
  <si>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</si>
  <si>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</si>
  <si>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</si>
  <si>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</si>
  <si>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</si>
  <si>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</si>
  <si>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</si>
  <si>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</si>
  <si>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</si>
  <si>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</si>
  <si>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</si>
  <si>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</si>
  <si>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</si>
  <si>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</si>
  <si>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</si>
  <si>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</si>
  <si>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</si>
  <si>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</si>
  <si>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</si>
  <si>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</si>
  <si>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</si>
  <si>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</si>
  <si>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</si>
  <si>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</si>
  <si>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</si>
  <si>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</si>
  <si>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</si>
  <si>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</si>
  <si>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</si>
  <si>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</si>
  <si>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</si>
  <si>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</si>
  <si>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</si>
  <si>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</si>
  <si>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</si>
  <si>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</si>
  <si>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</si>
  <si>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</si>
  <si>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</si>
  <si>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</si>
  <si>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</si>
  <si>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</si>
  <si>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</si>
  <si>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</si>
  <si>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</si>
  <si>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</si>
  <si>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</si>
  <si>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</si>
  <si>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</si>
  <si>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</si>
  <si>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</si>
  <si>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</si>
  <si>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</si>
  <si>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</si>
  <si>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</si>
  <si>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</si>
  <si>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</si>
  <si>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</si>
  <si>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</si>
  <si>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</si>
  <si>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</si>
  <si>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</si>
  <si>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</si>
  <si>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</si>
  <si>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</si>
  <si>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</si>
  <si>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</si>
  <si>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</si>
  <si>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</si>
  <si>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</si>
  <si>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</si>
  <si>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</si>
  <si>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</si>
  <si>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</si>
  <si>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</si>
  <si>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</si>
  <si>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</si>
  <si>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</si>
  <si>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</si>
  <si>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</si>
  <si>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</si>
  <si>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</si>
  <si>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</si>
  <si>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</si>
  <si>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</si>
  <si>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</si>
  <si>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</si>
  <si>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</si>
  <si>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</si>
  <si>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</si>
  <si>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</si>
  <si>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</si>
  <si>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</si>
  <si>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</si>
  <si>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</si>
  <si>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</si>
  <si>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</si>
  <si>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</si>
  <si>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</si>
  <si>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</si>
  <si>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</si>
  <si>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</si>
  <si>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</si>
  <si>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</si>
  <si>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</si>
  <si>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</si>
  <si>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</si>
  <si>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</si>
  <si>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</si>
  <si>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</si>
  <si>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</si>
  <si>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</si>
  <si>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</si>
  <si>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</si>
  <si>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</si>
  <si>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</si>
  <si>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</si>
  <si>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</si>
  <si>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</si>
  <si>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</si>
  <si>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</si>
  <si>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</si>
  <si>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</si>
  <si>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</si>
  <si>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</si>
  <si>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</si>
  <si>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</si>
  <si>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</si>
  <si>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</si>
  <si>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</si>
  <si>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</si>
  <si>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</si>
  <si>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</si>
  <si>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</si>
  <si>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</si>
  <si>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</si>
  <si>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</si>
  <si>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</si>
  <si>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</si>
  <si>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</si>
  <si>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</si>
  <si>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</si>
  <si>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</si>
  <si>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</si>
  <si>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</si>
  <si>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</si>
  <si>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</si>
  <si>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</si>
  <si>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</si>
  <si>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</si>
  <si>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</si>
  <si>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</si>
  <si>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</si>
  <si>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</si>
  <si>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</si>
  <si>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</si>
  <si>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</si>
  <si>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</si>
  <si>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</si>
  <si>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</si>
  <si>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</si>
  <si>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</si>
  <si>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</si>
  <si>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</si>
  <si>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</si>
  <si>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</si>
  <si>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</si>
  <si>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</si>
  <si>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</si>
  <si>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</si>
  <si>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</si>
  <si>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</si>
  <si>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</si>
  <si>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</si>
  <si>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</si>
  <si>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</si>
  <si>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</si>
  <si>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</si>
  <si>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</si>
  <si>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</si>
  <si>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</si>
  <si>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</si>
  <si>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</si>
  <si>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</si>
  <si>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</si>
  <si>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</si>
  <si>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</si>
  <si>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</si>
  <si>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</si>
  <si>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</si>
  <si>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</si>
  <si>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</si>
  <si>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</si>
  <si>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</si>
  <si>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</si>
  <si>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</si>
  <si>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</si>
  <si>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</si>
  <si>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</si>
  <si>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</si>
  <si>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</si>
  <si>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</si>
  <si>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</si>
  <si>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</si>
  <si>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</si>
  <si>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</si>
  <si>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</si>
  <si>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</si>
  <si>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</si>
  <si>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</si>
  <si>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</si>
  <si>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</si>
  <si>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</si>
  <si>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</si>
  <si>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</si>
  <si>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</si>
  <si>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</si>
  <si>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</si>
  <si>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</si>
  <si>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</si>
  <si>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</si>
  <si>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</si>
  <si>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</si>
  <si>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</si>
  <si>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</si>
  <si>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</si>
  <si>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</si>
  <si>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</si>
  <si>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</si>
  <si>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</si>
  <si>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</si>
  <si>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</si>
  <si>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</si>
  <si>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</si>
  <si>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</si>
  <si>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</si>
  <si>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</si>
  <si>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</si>
  <si>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</si>
  <si>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</si>
  <si>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</si>
  <si>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</si>
  <si>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</si>
  <si>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</si>
  <si>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</si>
  <si>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</si>
  <si>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</si>
  <si>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</si>
  <si>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</si>
  <si>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</si>
  <si>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</si>
  <si>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</si>
  <si>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</si>
  <si>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</si>
  <si>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</si>
  <si>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</si>
  <si>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</si>
  <si>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</si>
  <si>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</si>
  <si>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</si>
  <si>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</si>
  <si>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</si>
  <si>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</si>
  <si>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</si>
  <si>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</si>
  <si>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</si>
  <si>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</si>
  <si>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</si>
  <si>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</si>
  <si>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</si>
  <si>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</si>
  <si>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</si>
  <si>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</si>
  <si>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</si>
  <si>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</si>
  <si>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</si>
  <si>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</si>
  <si>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</si>
  <si>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</si>
  <si>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</si>
  <si>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</si>
  <si>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</si>
  <si>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</si>
  <si>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</si>
  <si>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</si>
  <si>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</si>
  <si>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</si>
  <si>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</si>
  <si>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</si>
  <si>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</si>
  <si>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</si>
  <si>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</si>
  <si>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</si>
  <si>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</si>
  <si>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</si>
  <si>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</si>
  <si>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</si>
  <si>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</si>
  <si>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</si>
  <si>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</si>
  <si>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</si>
  <si>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</si>
  <si>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</si>
  <si>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</si>
  <si>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</si>
  <si>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</si>
  <si>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</si>
  <si>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</si>
  <si>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</si>
  <si>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</si>
  <si>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</si>
  <si>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</si>
  <si>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</si>
  <si>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</si>
  <si>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</si>
  <si>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</si>
  <si>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</si>
  <si>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</si>
  <si>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</si>
  <si>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</si>
  <si>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</si>
  <si>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</si>
  <si>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</si>
  <si>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</si>
  <si>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</si>
  <si>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</si>
  <si>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</si>
  <si>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</si>
  <si>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</si>
  <si>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</si>
  <si>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</si>
  <si>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</si>
  <si>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</si>
  <si>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</si>
  <si>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</si>
  <si>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</si>
  <si>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</si>
  <si>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</si>
  <si>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</si>
  <si>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</si>
  <si>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</si>
  <si>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</si>
  <si>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</si>
  <si>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</si>
  <si>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</si>
  <si>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</si>
  <si>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</si>
  <si>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</si>
  <si>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</si>
  <si>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</si>
  <si>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</si>
  <si>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</si>
  <si>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</si>
  <si>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</si>
  <si>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</si>
  <si>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</si>
  <si>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</si>
  <si>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</si>
  <si>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</si>
  <si>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</si>
  <si>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</si>
  <si>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</si>
  <si>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</si>
  <si>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</si>
  <si>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</si>
  <si>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</si>
  <si>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</si>
  <si>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</si>
  <si>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</si>
  <si>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</si>
  <si>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</si>
  <si>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</si>
  <si>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</si>
  <si>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</si>
  <si>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</si>
  <si>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</si>
  <si>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</si>
  <si>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</si>
  <si>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</si>
  <si>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</si>
  <si>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</si>
  <si>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</si>
  <si>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</si>
  <si>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</si>
  <si>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</si>
  <si>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</si>
  <si>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</si>
  <si>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</si>
  <si>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</si>
  <si>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</si>
  <si>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</si>
  <si>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</si>
  <si>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</si>
  <si>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</si>
  <si>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</si>
  <si>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</si>
  <si>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</si>
  <si>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</si>
  <si>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</si>
  <si>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</si>
  <si>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</si>
  <si>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</si>
  <si>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</si>
  <si>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</si>
  <si>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</si>
  <si>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</si>
  <si>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</si>
  <si>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</si>
  <si>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</si>
  <si>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</si>
  <si>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</si>
  <si>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</si>
  <si>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</si>
  <si>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</si>
  <si>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</si>
  <si>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</si>
  <si>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</si>
  <si>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</si>
  <si>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</si>
  <si>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</si>
  <si>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</si>
  <si>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</si>
  <si>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</si>
  <si>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</si>
  <si>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</si>
  <si>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</si>
  <si>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</si>
  <si>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</si>
  <si>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</si>
  <si>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</si>
  <si>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</si>
  <si>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</si>
  <si>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</si>
  <si>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</si>
  <si>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</si>
  <si>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</si>
  <si>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</si>
  <si>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</si>
  <si>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</si>
  <si>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</si>
  <si>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</si>
  <si>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</si>
  <si>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</si>
  <si>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</si>
  <si>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</si>
  <si>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</si>
  <si>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</si>
  <si>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</si>
  <si>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</si>
  <si>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</si>
  <si>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</si>
  <si>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</si>
  <si>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</si>
  <si>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</si>
  <si>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</si>
  <si>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</si>
  <si>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</si>
  <si>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</si>
  <si>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</si>
  <si>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</si>
  <si>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</si>
  <si>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</si>
  <si>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</si>
  <si>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</si>
  <si>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</si>
  <si>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</si>
  <si>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</si>
  <si>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</si>
  <si>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</si>
  <si>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</si>
  <si>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</si>
  <si>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</si>
  <si>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</si>
  <si>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</si>
  <si>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</si>
  <si>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</si>
  <si>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</si>
  <si>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</si>
  <si>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</si>
  <si>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</si>
  <si>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</si>
  <si>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</si>
  <si>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</si>
  <si>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</si>
  <si>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</si>
  <si>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</si>
  <si>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</si>
  <si>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</si>
  <si>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</si>
  <si>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</si>
  <si>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</si>
  <si>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</si>
  <si>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</si>
  <si>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</si>
  <si>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</si>
  <si>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</si>
  <si>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</si>
  <si>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</si>
  <si>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</si>
  <si>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</si>
  <si>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</si>
  <si>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</si>
  <si>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</si>
  <si>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</si>
  <si>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</si>
  <si>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</si>
  <si>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</si>
  <si>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</si>
  <si>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</si>
  <si>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</si>
  <si>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</si>
  <si>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</si>
  <si>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</si>
  <si>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</si>
  <si>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</si>
  <si>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</si>
  <si>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</si>
  <si>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</si>
  <si>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</si>
  <si>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</si>
  <si>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</si>
  <si>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</si>
  <si>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</si>
  <si>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</si>
  <si>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</si>
  <si>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</si>
  <si>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</si>
  <si>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</si>
  <si>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</si>
  <si>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</si>
  <si>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</si>
  <si>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</si>
  <si>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</si>
  <si>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</si>
  <si>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</si>
  <si>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</si>
  <si>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</si>
  <si>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</si>
  <si>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</si>
  <si>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</si>
  <si>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</si>
  <si>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</si>
  <si>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</si>
  <si>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</si>
  <si>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</si>
  <si>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</si>
  <si>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</si>
  <si>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</si>
  <si>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</si>
  <si>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</si>
  <si>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</si>
  <si>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</si>
  <si>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</si>
  <si>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</si>
  <si>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</si>
  <si>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</si>
  <si>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</si>
  <si>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</si>
  <si>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</si>
  <si>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</si>
  <si>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</si>
  <si>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</si>
  <si>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</si>
  <si>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</si>
  <si>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</si>
  <si>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</si>
  <si>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</si>
  <si>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</si>
  <si>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</si>
  <si>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</si>
  <si>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</si>
  <si>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</si>
  <si>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</si>
  <si>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</si>
  <si>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</si>
  <si>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</si>
  <si>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</si>
  <si>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</si>
  <si>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</si>
  <si>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</si>
  <si>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</si>
  <si>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</si>
  <si>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</si>
  <si>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</si>
  <si>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</si>
  <si>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</si>
  <si>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</si>
  <si>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</si>
  <si>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</si>
  <si>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</si>
  <si>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</si>
  <si>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</si>
  <si>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</si>
  <si>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</si>
  <si>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</si>
  <si>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</si>
  <si>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</si>
  <si>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</si>
  <si>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</si>
  <si>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</si>
  <si>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</si>
  <si>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</si>
  <si>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</si>
  <si>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</si>
  <si>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</si>
  <si>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</si>
  <si>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</si>
  <si>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</si>
  <si>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</si>
  <si>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</si>
  <si>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</si>
  <si>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</si>
  <si>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</si>
  <si>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</si>
  <si>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</si>
  <si>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</si>
  <si>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</si>
  <si>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</si>
  <si>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</si>
  <si>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</si>
  <si>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</si>
  <si>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</si>
  <si>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</si>
  <si>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</si>
  <si>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</si>
  <si>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</si>
  <si>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</si>
  <si>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</si>
  <si>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</si>
  <si>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</si>
  <si>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</si>
  <si>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</si>
  <si>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</si>
  <si>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</si>
  <si>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</si>
  <si>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</si>
  <si>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</si>
  <si>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</si>
  <si>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</si>
  <si>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</si>
  <si>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</si>
  <si>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</si>
  <si>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</si>
  <si>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</si>
  <si>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</si>
  <si>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</si>
  <si>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</si>
  <si>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</si>
  <si>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</si>
  <si>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</si>
  <si>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</si>
  <si>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</si>
  <si>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</si>
  <si>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</si>
  <si>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</si>
  <si>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</si>
  <si>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</si>
  <si>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</si>
  <si>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</si>
  <si>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</si>
  <si>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</si>
  <si>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</si>
  <si>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</si>
  <si>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</si>
  <si>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</si>
  <si>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</si>
  <si>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</si>
  <si>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</si>
  <si>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</si>
  <si>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</si>
  <si>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</si>
  <si>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</si>
  <si>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</si>
  <si>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</si>
  <si>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</si>
  <si>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</si>
  <si>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</si>
  <si>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</si>
  <si>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</si>
  <si>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</si>
  <si>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</si>
  <si>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</si>
  <si>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</si>
  <si>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</si>
  <si>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</si>
  <si>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</si>
  <si>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</si>
  <si>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</si>
  <si>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</si>
  <si>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</si>
  <si>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</si>
  <si>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</si>
  <si>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</si>
  <si>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</si>
  <si>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</si>
  <si>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</si>
  <si>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</si>
  <si>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</si>
  <si>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</si>
  <si>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</si>
  <si>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</si>
  <si>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</si>
  <si>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</si>
  <si>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</si>
  <si>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</si>
  <si>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</si>
  <si>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</si>
  <si>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</si>
  <si>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</si>
  <si>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</si>
  <si>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</si>
  <si>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</si>
  <si>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</si>
  <si>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</si>
  <si>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</si>
  <si>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</si>
  <si>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</si>
  <si>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</si>
  <si>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</si>
  <si>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</si>
  <si>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</si>
  <si>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</si>
  <si>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</si>
  <si>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</si>
  <si>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</si>
  <si>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</si>
  <si>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</si>
  <si>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</si>
  <si>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</si>
  <si>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</si>
  <si>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</si>
  <si>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</si>
  <si>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</si>
  <si>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</si>
  <si>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</si>
  <si>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</si>
  <si>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</si>
  <si>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</si>
  <si>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</si>
  <si>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</si>
  <si>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</si>
  <si>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</si>
  <si>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</si>
  <si>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</si>
  <si>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</si>
  <si>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</si>
  <si>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</si>
  <si>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</si>
  <si>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</si>
  <si>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</si>
  <si>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</si>
  <si>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</si>
  <si>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</si>
  <si>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</si>
  <si>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</si>
  <si>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</si>
  <si>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</si>
  <si>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</si>
  <si>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</si>
  <si>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</si>
  <si>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</si>
  <si>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</si>
  <si>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</si>
  <si>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</si>
  <si>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</si>
  <si>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</si>
  <si>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</si>
  <si>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</si>
  <si>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</si>
  <si>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</si>
  <si>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</si>
  <si>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</si>
  <si>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</si>
  <si>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</si>
  <si>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</si>
  <si>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</si>
  <si>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</si>
  <si>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</si>
  <si>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</si>
  <si>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</si>
  <si>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</si>
  <si>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</si>
  <si>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</si>
  <si>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</si>
  <si>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</si>
  <si>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</si>
  <si>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</si>
  <si>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</si>
  <si>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</si>
  <si>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</si>
  <si>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</si>
  <si>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</si>
  <si>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</si>
  <si>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</si>
  <si>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</si>
  <si>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</si>
  <si>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</si>
  <si>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</si>
  <si>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</si>
  <si>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</si>
  <si>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</si>
  <si>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</si>
  <si>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</si>
  <si>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</si>
  <si>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</si>
  <si>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</si>
  <si>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</si>
  <si>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</si>
  <si>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</si>
  <si>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</si>
  <si>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</si>
  <si>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</si>
  <si>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</si>
  <si>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</si>
  <si>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</si>
  <si>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</si>
  <si>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</si>
  <si>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</si>
  <si>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</si>
  <si>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</si>
  <si>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</si>
  <si>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</si>
  <si>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</si>
  <si>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</si>
  <si>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</si>
  <si>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</si>
  <si>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</si>
  <si>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</si>
  <si>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</si>
  <si>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</si>
  <si>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</si>
  <si>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</si>
  <si>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</si>
  <si>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</si>
  <si>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</si>
  <si>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</si>
  <si>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</si>
  <si>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</si>
  <si>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</si>
  <si>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</si>
  <si>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</si>
  <si>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</si>
  <si>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</si>
  <si>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</si>
  <si>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</si>
  <si>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</si>
  <si>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</si>
  <si>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</si>
  <si>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</si>
  <si>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</si>
  <si>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</si>
  <si>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</si>
  <si>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</si>
  <si>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</si>
  <si>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</si>
  <si>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</si>
  <si>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</si>
  <si>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</si>
  <si>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</si>
  <si>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</si>
  <si>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</si>
  <si>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</si>
  <si>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</si>
  <si>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</si>
  <si>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</si>
  <si>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</si>
  <si>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</si>
  <si>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</si>
  <si>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</si>
  <si>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</si>
  <si>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</si>
  <si>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</si>
  <si>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</si>
  <si>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</si>
  <si>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</si>
  <si>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</si>
  <si>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</si>
  <si>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</si>
  <si>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</si>
  <si>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</si>
  <si>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</si>
  <si>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</si>
  <si>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</si>
  <si>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</si>
  <si>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</si>
  <si>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</si>
  <si>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</si>
  <si>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</si>
  <si>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</si>
  <si>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</si>
  <si>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</si>
  <si>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</si>
  <si>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</si>
  <si>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</si>
  <si>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</si>
  <si>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</si>
  <si>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</si>
  <si>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</si>
  <si>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</si>
  <si>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</si>
  <si>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</si>
  <si>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</si>
  <si>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</si>
  <si>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</si>
  <si>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</si>
  <si>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</si>
  <si>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</si>
  <si>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</si>
  <si>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</si>
  <si>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</si>
  <si>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</si>
  <si>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</si>
  <si>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</si>
  <si>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</si>
  <si>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</si>
  <si>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</si>
  <si>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</si>
  <si>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</si>
  <si>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</si>
  <si>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</si>
  <si>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</si>
  <si>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</si>
  <si>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</si>
  <si>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</si>
  <si>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</si>
  <si>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</si>
  <si>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</si>
  <si>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</si>
  <si>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</si>
  <si>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</si>
  <si>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</si>
  <si>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</si>
  <si>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</si>
  <si>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</si>
  <si>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</si>
  <si>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</si>
  <si>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</si>
  <si>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</si>
  <si>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</si>
  <si>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</si>
  <si>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</si>
  <si>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</si>
  <si>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</si>
  <si>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</si>
  <si>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</si>
  <si>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</si>
  <si>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</si>
  <si>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</si>
  <si>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</si>
  <si>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</si>
  <si>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</si>
  <si>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</si>
  <si>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</si>
  <si>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</si>
  <si>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</si>
  <si>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</si>
  <si>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</si>
  <si>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</si>
  <si>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</si>
  <si>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</si>
  <si>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</si>
  <si>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</si>
  <si>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</si>
  <si>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</si>
  <si>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</si>
  <si>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</si>
  <si>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</si>
  <si>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</si>
  <si>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</si>
  <si>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</si>
  <si>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</si>
  <si>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</si>
  <si>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</si>
  <si>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</si>
  <si>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</si>
  <si>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</si>
  <si>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</si>
  <si>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</si>
  <si>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</si>
  <si>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</si>
  <si>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</si>
  <si>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</si>
  <si>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</si>
  <si>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</si>
  <si>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</si>
  <si>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</si>
  <si>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</si>
  <si>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</si>
  <si>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</si>
  <si>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</si>
  <si>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</si>
  <si>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</si>
  <si>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</si>
  <si>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</si>
  <si>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</si>
  <si>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</si>
  <si>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</si>
  <si>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</si>
  <si>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</si>
  <si>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</si>
  <si>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</si>
  <si>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</si>
  <si>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</si>
  <si>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</si>
  <si>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</si>
  <si>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</si>
  <si>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</si>
  <si>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</si>
  <si>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</si>
  <si>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</si>
  <si>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</si>
  <si>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</si>
  <si>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</si>
  <si>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</si>
  <si>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</si>
  <si>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</si>
  <si>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</si>
  <si>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</si>
  <si>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</si>
  <si>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</si>
  <si>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</si>
  <si>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</si>
  <si>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</si>
  <si>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</si>
  <si>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</si>
  <si>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</si>
  <si>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</si>
  <si>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</si>
  <si>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</si>
  <si>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</si>
  <si>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</si>
  <si>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</si>
  <si>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</si>
  <si>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</si>
  <si>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</si>
  <si>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</si>
  <si>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</si>
  <si>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</si>
  <si>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</si>
  <si>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</si>
  <si>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</si>
  <si>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</si>
  <si>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</si>
  <si>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</si>
  <si>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</si>
  <si>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</si>
  <si>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</si>
  <si>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</si>
  <si>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</si>
  <si>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</si>
  <si>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</si>
  <si>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</si>
  <si>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</si>
  <si>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</si>
  <si>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</si>
  <si>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</si>
  <si>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</si>
  <si>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</si>
  <si>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</si>
  <si>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</si>
  <si>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</si>
  <si>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</si>
  <si>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</si>
  <si>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</si>
  <si>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</si>
  <si>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</si>
  <si>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</si>
  <si>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</si>
  <si>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</si>
  <si>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</si>
  <si>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</si>
  <si>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</si>
  <si>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</si>
  <si>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</si>
  <si>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</si>
  <si>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</si>
  <si>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</si>
  <si>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</si>
  <si>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</si>
  <si>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</si>
  <si>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</si>
  <si>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</si>
  <si>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</si>
  <si>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</si>
  <si>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</si>
  <si>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</si>
  <si>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</si>
  <si>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</si>
  <si>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</si>
  <si>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</si>
  <si>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</si>
  <si>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</si>
  <si>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</si>
  <si>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</si>
  <si>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</si>
  <si>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</si>
  <si>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</si>
  <si>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</si>
  <si>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</si>
  <si>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</si>
  <si>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</si>
  <si>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</si>
  <si>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</si>
  <si>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</si>
  <si>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</si>
  <si>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</si>
  <si>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</si>
  <si>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</si>
  <si>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</si>
  <si>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</si>
  <si>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</si>
  <si>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</si>
  <si>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</si>
  <si>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</si>
  <si>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</si>
  <si>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</si>
  <si>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</si>
  <si>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</si>
  <si>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</si>
  <si>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</si>
  <si>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</si>
  <si>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</si>
  <si>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</si>
  <si>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</si>
  <si>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</si>
  <si>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</si>
  <si>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</si>
  <si>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</si>
  <si>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</si>
  <si>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</si>
  <si>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</si>
  <si>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</si>
  <si>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</si>
  <si>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</si>
  <si>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</si>
  <si>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</si>
  <si>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</si>
  <si>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</si>
  <si>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</si>
  <si>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</si>
  <si>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</si>
  <si>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</si>
  <si>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</si>
  <si>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</si>
  <si>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</si>
  <si>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</si>
  <si>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</si>
  <si>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</si>
  <si>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</si>
  <si>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</si>
  <si>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</si>
  <si>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</si>
  <si>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</si>
  <si>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</si>
  <si>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</si>
  <si>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</si>
  <si>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</si>
  <si>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</si>
  <si>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</si>
  <si>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</si>
  <si>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</si>
  <si>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</si>
  <si>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</si>
  <si>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</si>
  <si>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</si>
  <si>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</si>
  <si>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</si>
  <si>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</si>
  <si>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</si>
  <si>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</si>
  <si>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</si>
  <si>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</si>
  <si>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</si>
  <si>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</si>
  <si>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</si>
  <si>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</si>
  <si>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</si>
  <si>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</si>
  <si>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</si>
  <si>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</si>
  <si>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</si>
  <si>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</si>
  <si>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</si>
  <si>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</si>
  <si>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</si>
  <si>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</si>
  <si>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</si>
  <si>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</si>
  <si>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</si>
  <si>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</si>
  <si>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</si>
  <si>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</si>
  <si>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</si>
  <si>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</si>
  <si>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</si>
  <si>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</si>
  <si>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</si>
  <si>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</si>
  <si>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</si>
  <si>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</si>
  <si>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</si>
  <si>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</si>
  <si>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</si>
  <si>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</si>
  <si>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</si>
  <si>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</si>
  <si>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</si>
  <si>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</si>
  <si>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</si>
  <si>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</si>
  <si>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</si>
  <si>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</si>
  <si>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</si>
  <si>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</si>
  <si>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</si>
  <si>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</si>
  <si>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</si>
  <si>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</si>
  <si>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</si>
  <si>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</si>
  <si>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</si>
  <si>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</si>
  <si>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</si>
  <si>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</si>
  <si>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</si>
  <si>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</si>
  <si>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</si>
  <si>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</si>
  <si>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</si>
  <si>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</si>
  <si>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</si>
  <si>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</si>
  <si>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</si>
  <si>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</si>
  <si>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</si>
  <si>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</si>
  <si>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</si>
  <si>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</si>
  <si>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</si>
  <si>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</si>
  <si>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</si>
  <si>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</si>
  <si>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</si>
  <si>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</si>
  <si>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</si>
  <si>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</si>
  <si>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</si>
  <si>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</si>
  <si>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</si>
  <si>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</si>
  <si>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</si>
  <si>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</si>
  <si>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</si>
  <si>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</si>
  <si>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</si>
  <si>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</si>
  <si>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</si>
  <si>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</si>
  <si>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</si>
  <si>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</si>
  <si>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</si>
  <si>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</si>
  <si>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</si>
  <si>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</si>
  <si>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</si>
  <si>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</si>
  <si>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</si>
  <si>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</si>
  <si>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</si>
  <si>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</si>
  <si>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</si>
  <si>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</si>
  <si>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</si>
  <si>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</si>
  <si>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</si>
  <si>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</si>
  <si>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</si>
  <si>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</si>
  <si>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</si>
  <si>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</si>
  <si>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</si>
  <si>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</si>
  <si>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</si>
  <si>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</si>
  <si>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</si>
  <si>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</si>
  <si>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</si>
  <si>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</si>
  <si>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</si>
  <si>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</si>
  <si>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</si>
  <si>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</si>
  <si>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</si>
  <si>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</si>
  <si>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</si>
  <si>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</si>
  <si>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</si>
  <si>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</si>
  <si>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</si>
  <si>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</si>
  <si>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</si>
  <si>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</si>
  <si>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</si>
  <si>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</si>
  <si>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</si>
  <si>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</si>
  <si>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</si>
  <si>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</si>
  <si>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</si>
  <si>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</si>
  <si>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</si>
  <si>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</si>
  <si>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</si>
  <si>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</si>
  <si>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</si>
  <si>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</si>
  <si>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</si>
  <si>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</si>
  <si>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</si>
  <si>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</si>
  <si>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</si>
  <si>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</si>
  <si>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</si>
  <si>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</si>
  <si>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</si>
  <si>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</si>
  <si>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</si>
  <si>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</si>
  <si>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</si>
  <si>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</si>
  <si>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</si>
  <si>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</si>
  <si>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</si>
  <si>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</si>
  <si>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</si>
  <si>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</si>
  <si>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</si>
  <si>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</si>
  <si>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</si>
  <si>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</si>
  <si>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</si>
  <si>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</si>
  <si>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</si>
  <si>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</si>
  <si>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</si>
  <si>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</si>
  <si>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</si>
  <si>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</si>
  <si>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</si>
  <si>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</si>
  <si>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</si>
  <si>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</si>
  <si>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</si>
  <si>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</si>
  <si>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</si>
  <si>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</si>
  <si>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</si>
  <si>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</si>
  <si>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</si>
  <si>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</si>
  <si>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</si>
  <si>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</si>
  <si>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</si>
  <si>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</si>
  <si>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</si>
  <si>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</si>
  <si>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</si>
  <si>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</si>
  <si>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</si>
  <si>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</si>
  <si>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</si>
  <si>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</si>
  <si>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</si>
  <si>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</si>
  <si>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</si>
  <si>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</si>
  <si>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</si>
  <si>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</si>
  <si>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</si>
  <si>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</si>
  <si>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</si>
  <si>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</si>
  <si>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</si>
  <si>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</si>
  <si>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</si>
  <si>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</si>
  <si>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</si>
  <si>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</si>
  <si>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</si>
  <si>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</si>
  <si>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</si>
  <si>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</si>
  <si>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</si>
  <si>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</si>
  <si>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</si>
  <si>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</si>
  <si>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</si>
  <si>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</si>
  <si>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</si>
  <si>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</si>
  <si>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</si>
  <si>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</si>
  <si>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</si>
  <si>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</si>
  <si>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</si>
  <si>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</si>
  <si>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</si>
  <si>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</si>
  <si>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</si>
  <si>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</si>
  <si>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</si>
  <si>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</si>
  <si>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</si>
  <si>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</si>
  <si>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</si>
  <si>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</si>
  <si>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</si>
  <si>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</si>
  <si>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</si>
  <si>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</si>
  <si>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</si>
  <si>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</si>
  <si>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</si>
  <si>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</si>
  <si>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</si>
  <si>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</si>
  <si>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</si>
  <si>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</si>
  <si>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</si>
  <si>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</si>
  <si>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</si>
  <si>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</si>
  <si>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</si>
  <si>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</si>
  <si>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</si>
  <si>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</si>
  <si>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</si>
  <si>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</si>
  <si>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</si>
  <si>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</si>
  <si>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</si>
  <si>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</si>
  <si>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</si>
  <si>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</si>
  <si>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</si>
  <si>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</si>
  <si>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</si>
  <si>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</si>
  <si>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</si>
  <si>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</si>
  <si>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</si>
  <si>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</si>
  <si>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</si>
  <si>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</si>
  <si>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</si>
  <si>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</si>
  <si>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</si>
  <si>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</si>
  <si>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</si>
  <si>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</si>
  <si>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</si>
  <si>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</si>
  <si>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</si>
  <si>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</si>
  <si>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</si>
  <si>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</si>
  <si>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</si>
  <si>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</si>
  <si>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</si>
  <si>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</si>
  <si>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</si>
  <si>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</si>
  <si>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</si>
  <si>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</si>
  <si>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</si>
  <si>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</si>
  <si>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</si>
  <si>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</si>
  <si>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</si>
  <si>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</si>
  <si>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</si>
  <si>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</si>
  <si>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</si>
  <si>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</si>
  <si>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</si>
  <si>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</si>
  <si>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</si>
  <si>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</si>
  <si>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</si>
  <si>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</si>
  <si>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</si>
  <si>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</si>
  <si>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</si>
  <si>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</si>
  <si>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</si>
  <si>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</si>
  <si>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</si>
  <si>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</si>
  <si>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</si>
  <si>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</si>
  <si>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</si>
  <si>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</si>
  <si>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</si>
  <si>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</si>
  <si>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</si>
  <si>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</si>
  <si>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</si>
  <si>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</si>
  <si>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</si>
  <si>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</si>
  <si>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</si>
  <si>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</si>
  <si>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</si>
  <si>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</si>
  <si>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</si>
  <si>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</si>
  <si>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</si>
  <si>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</si>
  <si>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</si>
  <si>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</si>
  <si>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</si>
  <si>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</si>
  <si>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</si>
  <si>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</si>
  <si>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</si>
  <si>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</si>
  <si>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</si>
  <si>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</si>
  <si>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</si>
  <si>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</si>
  <si>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</si>
  <si>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</si>
  <si>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</si>
  <si>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</si>
  <si>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</si>
  <si>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</si>
  <si>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</si>
  <si>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</si>
  <si>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</si>
  <si>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</si>
  <si>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</si>
  <si>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</si>
  <si>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</si>
  <si>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</si>
  <si>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</si>
  <si>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</si>
  <si>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</si>
  <si>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</si>
  <si>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</si>
  <si>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</si>
  <si>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</si>
  <si>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</si>
  <si>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</si>
  <si>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</si>
  <si>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</si>
  <si>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</si>
  <si>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</si>
  <si>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</si>
  <si>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</si>
  <si>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</si>
  <si>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</si>
  <si>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</si>
  <si>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</si>
  <si>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</si>
  <si>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</si>
  <si>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</si>
  <si>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</si>
  <si>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</si>
  <si>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</si>
  <si>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</si>
  <si>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</si>
  <si>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</si>
  <si>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</si>
  <si>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</si>
  <si>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</si>
  <si>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</si>
  <si>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</si>
  <si>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</si>
  <si>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</si>
  <si>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</si>
  <si>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</si>
  <si>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</si>
  <si>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</si>
  <si>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</si>
  <si>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</si>
  <si>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</si>
  <si>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</si>
  <si>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</si>
  <si>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</si>
  <si>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</si>
  <si>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</si>
  <si>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</si>
  <si>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</si>
  <si>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</si>
  <si>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</si>
  <si>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</si>
  <si>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</si>
  <si>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</si>
  <si>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</si>
  <si>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</si>
  <si>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</si>
  <si>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</si>
  <si>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</si>
  <si>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</si>
  <si>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</si>
  <si>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</si>
  <si>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</si>
  <si>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</si>
  <si>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</si>
  <si>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</si>
  <si>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</si>
  <si>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</si>
  <si>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</si>
  <si>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</si>
  <si>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</si>
  <si>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</si>
  <si>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</si>
  <si>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</si>
  <si>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</si>
  <si>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</si>
  <si>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</si>
  <si>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</si>
  <si>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</si>
  <si>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</si>
  <si>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</si>
  <si>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</si>
  <si>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</si>
  <si>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</si>
  <si>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</si>
  <si>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</si>
  <si>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</si>
  <si>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</si>
  <si>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</si>
  <si>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</si>
  <si>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</si>
  <si>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</si>
  <si>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</si>
  <si>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</si>
  <si>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</si>
  <si>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</si>
  <si>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</si>
  <si>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</si>
  <si>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</si>
  <si>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</si>
  <si>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</si>
  <si>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</si>
  <si>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</si>
  <si>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</si>
  <si>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</si>
  <si>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</si>
  <si>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</si>
  <si>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</si>
  <si>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</si>
  <si>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</si>
  <si>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</si>
  <si>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</si>
  <si>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</si>
  <si>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</si>
  <si>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</si>
  <si>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</si>
  <si>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</si>
  <si>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</si>
  <si>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</si>
  <si>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</si>
  <si>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</si>
  <si>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</si>
  <si>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</si>
  <si>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</si>
  <si>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</si>
  <si>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</si>
  <si>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</si>
  <si>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</si>
  <si>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</si>
  <si>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</si>
  <si>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</si>
  <si>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</si>
  <si>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</si>
  <si>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</si>
  <si>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</si>
  <si>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</si>
  <si>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</si>
  <si>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</si>
  <si>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</si>
  <si>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</si>
  <si>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</si>
  <si>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</si>
  <si>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</si>
  <si>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</si>
  <si>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</si>
  <si>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</si>
  <si>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</si>
  <si>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</si>
  <si>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</si>
  <si>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</si>
  <si>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</si>
  <si>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</si>
  <si>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</si>
  <si>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</si>
  <si>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</si>
  <si>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</si>
  <si>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</si>
  <si>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</si>
  <si>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</si>
  <si>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</si>
  <si>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</si>
  <si>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</si>
  <si>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</si>
  <si>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</si>
  <si>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</si>
  <si>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</si>
  <si>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</si>
  <si>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</si>
  <si>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</si>
  <si>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</si>
  <si>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</si>
  <si>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</si>
  <si>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</si>
  <si>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</si>
  <si>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</si>
  <si>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</si>
  <si>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</si>
  <si>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</si>
  <si>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</si>
  <si>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</si>
  <si>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</si>
  <si>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</si>
  <si>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</si>
  <si>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</si>
  <si>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</si>
  <si>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</si>
  <si>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</si>
  <si>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</si>
  <si>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</si>
  <si>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</si>
  <si>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</si>
  <si>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</si>
  <si>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</si>
  <si>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</si>
  <si>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</si>
  <si>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</si>
  <si>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</si>
  <si>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</si>
  <si>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</si>
  <si>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</si>
  <si>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</si>
  <si>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</si>
  <si>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</si>
  <si>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</si>
  <si>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</si>
  <si>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</si>
  <si>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</si>
  <si>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</si>
  <si>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</si>
  <si>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</si>
  <si>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</si>
  <si>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</si>
  <si>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</si>
  <si>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</si>
  <si>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</si>
  <si>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</si>
  <si>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</si>
  <si>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</si>
  <si>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</si>
  <si>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</si>
  <si>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</si>
  <si>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</si>
  <si>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</si>
  <si>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</si>
  <si>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</si>
  <si>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</si>
  <si>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</si>
  <si>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</si>
  <si>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</si>
  <si>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</si>
  <si>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</si>
  <si>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</si>
  <si>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</si>
  <si>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</si>
  <si>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</si>
  <si>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</si>
  <si>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</si>
  <si>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</si>
  <si>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</si>
  <si>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</si>
  <si>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</si>
  <si>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</si>
  <si>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</si>
  <si>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</si>
  <si>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</si>
  <si>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</si>
  <si>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</si>
  <si>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</si>
  <si>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</si>
  <si>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</si>
  <si>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</si>
  <si>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</si>
  <si>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</si>
  <si>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</si>
  <si>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</si>
  <si>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</si>
  <si>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</si>
  <si>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</si>
  <si>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</si>
  <si>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</si>
  <si>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</si>
  <si>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</si>
  <si>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</si>
  <si>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</si>
  <si>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</si>
  <si>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</si>
  <si>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</si>
  <si>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</si>
  <si>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</si>
  <si>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</si>
  <si>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</si>
  <si>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</si>
  <si>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</si>
  <si>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</si>
  <si>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</si>
  <si>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</si>
  <si>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</si>
  <si>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</si>
  <si>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</si>
  <si>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</si>
  <si>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</si>
  <si>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</si>
  <si>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</si>
  <si>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</si>
  <si>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</si>
  <si>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</si>
  <si>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</si>
  <si>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</si>
  <si>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</si>
  <si>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</si>
  <si>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</si>
  <si>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</si>
  <si>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</si>
  <si>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</si>
  <si>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</si>
  <si>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</si>
  <si>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</si>
  <si>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</si>
  <si>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</si>
  <si>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</si>
  <si>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</si>
  <si>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</si>
  <si>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</si>
  <si>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</si>
  <si>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</si>
  <si>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</si>
  <si>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</si>
  <si>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</si>
  <si>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</si>
  <si>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</si>
  <si>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</si>
  <si>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</si>
  <si>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</si>
  <si>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</si>
  <si>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</si>
  <si>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</si>
  <si>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</si>
  <si>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</si>
  <si>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</si>
  <si>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</si>
  <si>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</si>
  <si>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</si>
  <si>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</si>
  <si>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</si>
  <si>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</si>
  <si>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</si>
  <si>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</si>
  <si>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</si>
  <si>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</si>
  <si>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</si>
  <si>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</si>
  <si>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</si>
  <si>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</si>
  <si>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</si>
  <si>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</si>
  <si>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</si>
  <si>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</si>
  <si>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</si>
  <si>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</si>
  <si>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</si>
  <si>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</si>
  <si>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</si>
  <si>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</si>
  <si>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</si>
  <si>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</si>
  <si>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</si>
  <si>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</si>
  <si>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</si>
  <si>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</si>
  <si>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</si>
  <si>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</si>
  <si>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</si>
  <si>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</si>
  <si>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</si>
  <si>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</si>
  <si>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</si>
  <si>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</si>
  <si>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</si>
  <si>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</si>
  <si>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</si>
  <si>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</si>
  <si>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</si>
  <si>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</si>
  <si>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</si>
  <si>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</si>
  <si>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</si>
  <si>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</si>
  <si>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</si>
  <si>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</si>
  <si>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</si>
  <si>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</si>
  <si>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</si>
  <si>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</si>
  <si>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</si>
  <si>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</si>
  <si>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</si>
  <si>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</si>
  <si>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</si>
  <si>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</si>
  <si>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</si>
  <si>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</si>
  <si>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</si>
  <si>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</si>
  <si>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</si>
  <si>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</si>
  <si>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</si>
  <si>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</si>
  <si>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</si>
  <si>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</si>
  <si>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</si>
  <si>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</si>
  <si>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</si>
  <si>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</si>
  <si>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</si>
  <si>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</si>
  <si>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</si>
  <si>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</si>
  <si>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</si>
  <si>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</si>
  <si>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</si>
  <si>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</si>
  <si>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</si>
  <si>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</si>
  <si>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</si>
  <si>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</si>
  <si>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</si>
  <si>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</si>
  <si>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</si>
  <si>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</si>
  <si>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</si>
  <si>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</si>
  <si>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</si>
  <si>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</si>
  <si>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</si>
  <si>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</si>
  <si>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</si>
  <si>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</si>
  <si>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</si>
  <si>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</si>
  <si>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</si>
  <si>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</si>
  <si>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</si>
  <si>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</si>
  <si>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</si>
  <si>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</si>
  <si>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</si>
  <si>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</si>
  <si>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</si>
  <si>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</si>
  <si>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</si>
  <si>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</si>
  <si>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</si>
  <si>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</si>
  <si>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</si>
  <si>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</si>
  <si>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</si>
  <si>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</si>
  <si>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</si>
  <si>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</si>
  <si>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</si>
  <si>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</si>
  <si>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</si>
  <si>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</si>
  <si>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</si>
  <si>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</si>
  <si>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</si>
  <si>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</si>
  <si>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</si>
  <si>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</si>
  <si>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</si>
  <si>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</si>
  <si>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</si>
  <si>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</si>
  <si>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</si>
  <si>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</si>
  <si>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</si>
  <si>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</si>
  <si>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</si>
  <si>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</si>
  <si>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</si>
  <si>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</si>
  <si>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</si>
  <si>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</si>
  <si>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</si>
  <si>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</si>
  <si>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</si>
  <si>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</si>
  <si>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</si>
  <si>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</si>
  <si>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</si>
  <si>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</si>
  <si>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</si>
  <si>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</si>
  <si>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</si>
  <si>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</si>
  <si>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</si>
  <si>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</si>
  <si>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</si>
  <si>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</si>
  <si>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</si>
  <si>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</si>
  <si>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</si>
  <si>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</si>
  <si>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</si>
  <si>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</si>
  <si>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</si>
  <si>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</si>
  <si>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</si>
  <si>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</si>
  <si>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</si>
  <si>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</si>
  <si>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</si>
  <si>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</si>
  <si>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</si>
  <si>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</si>
  <si>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</si>
  <si>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</si>
  <si>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</si>
  <si>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</si>
  <si>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</si>
  <si>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</si>
  <si>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</si>
  <si>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</si>
  <si>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</si>
  <si>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</si>
  <si>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</si>
  <si>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</si>
  <si>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</si>
  <si>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</si>
  <si>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</si>
  <si>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</si>
  <si>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</si>
  <si>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</si>
  <si>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</si>
  <si>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</si>
  <si>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</si>
  <si>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</si>
  <si>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</si>
  <si>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</si>
  <si>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</si>
  <si>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</si>
  <si>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</si>
  <si>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</si>
  <si>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</si>
  <si>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</si>
  <si>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</si>
  <si>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</si>
  <si>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</si>
  <si>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</si>
  <si>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</si>
  <si>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</si>
  <si>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</si>
  <si>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</si>
  <si>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</si>
  <si>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</si>
  <si>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</si>
  <si>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</si>
  <si>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</si>
  <si>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</si>
  <si>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</si>
  <si>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</si>
  <si>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</si>
  <si>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</si>
  <si>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</si>
  <si>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</si>
  <si>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</si>
  <si>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</si>
  <si>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</si>
  <si>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</si>
  <si>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</si>
  <si>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</si>
  <si>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</si>
  <si>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</si>
  <si>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</si>
  <si>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</si>
  <si>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</si>
  <si>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</si>
  <si>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</si>
  <si>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</si>
  <si>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</si>
  <si>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</si>
  <si>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</si>
  <si>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</si>
  <si>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</si>
  <si>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</si>
  <si>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</si>
  <si>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</si>
  <si>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</si>
  <si>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</si>
  <si>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</si>
  <si>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</si>
  <si>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</si>
  <si>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</si>
  <si>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</si>
  <si>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</si>
  <si>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</si>
  <si>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</si>
  <si>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</si>
  <si>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</si>
  <si>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</si>
  <si>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</si>
  <si>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</si>
  <si>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</si>
  <si>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</si>
  <si>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</si>
  <si>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</si>
  <si>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</si>
  <si>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</si>
  <si>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</si>
  <si>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</si>
  <si>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</si>
  <si>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</si>
  <si>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</si>
  <si>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</si>
  <si>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</si>
  <si>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</si>
  <si>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</si>
  <si>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</si>
  <si>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</si>
  <si>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</si>
  <si>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</si>
  <si>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</si>
  <si>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</si>
  <si>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</si>
  <si>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</si>
  <si>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</si>
  <si>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</si>
  <si>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</si>
  <si>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</si>
  <si>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</si>
  <si>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</si>
  <si>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</si>
  <si>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</si>
  <si>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</si>
  <si>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</si>
  <si>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</si>
  <si>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</si>
  <si>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</si>
  <si>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</si>
  <si>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</si>
  <si>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</si>
  <si>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</si>
  <si>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</si>
  <si>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</si>
  <si>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</si>
  <si>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</si>
  <si>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</si>
  <si>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</si>
  <si>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</si>
  <si>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</si>
  <si>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</si>
  <si>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</si>
  <si>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</si>
  <si>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</si>
  <si>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</si>
  <si>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</si>
  <si>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</si>
  <si>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</si>
  <si>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</si>
  <si>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</si>
  <si>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</si>
  <si>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</si>
  <si>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</si>
  <si>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</si>
  <si>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</si>
  <si>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</si>
  <si>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</si>
  <si>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</si>
  <si>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</si>
  <si>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</si>
  <si>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</si>
  <si>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</si>
  <si>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</si>
  <si>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</si>
  <si>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</si>
  <si>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</si>
  <si>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</si>
  <si>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</si>
  <si>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</si>
  <si>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</si>
  <si>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</si>
  <si>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</si>
  <si>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</si>
  <si>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</si>
  <si>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</si>
  <si>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</si>
  <si>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</si>
  <si>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</si>
  <si>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</si>
  <si>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</si>
  <si>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</si>
  <si>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</si>
  <si>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</si>
  <si>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</si>
  <si>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</si>
  <si>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</si>
  <si>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</si>
  <si>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</si>
  <si>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</si>
  <si>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</si>
  <si>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</si>
  <si>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</si>
  <si>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</si>
  <si>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</si>
  <si>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</si>
  <si>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</si>
  <si>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</si>
  <si>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</si>
  <si>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</si>
  <si>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</si>
  <si>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</si>
  <si>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</si>
  <si>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</si>
  <si>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</si>
  <si>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</si>
  <si>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</si>
  <si>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</si>
  <si>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</si>
  <si>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</si>
  <si>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</si>
  <si>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</si>
  <si>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</si>
  <si>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</si>
  <si>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</si>
  <si>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</si>
  <si>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</si>
  <si>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</si>
  <si>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</si>
  <si>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</si>
  <si>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</si>
  <si>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</si>
  <si>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</si>
  <si>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</si>
  <si>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</si>
  <si>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</si>
  <si>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</si>
  <si>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</si>
  <si>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</si>
  <si>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</si>
  <si>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</si>
  <si>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</si>
  <si>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</si>
  <si>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</si>
  <si>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</si>
  <si>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</si>
  <si>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</si>
  <si>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</si>
  <si>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</si>
  <si>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</si>
  <si>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</si>
  <si>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</si>
  <si>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</si>
  <si>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</si>
  <si>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</si>
  <si>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</si>
  <si>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</si>
  <si>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</si>
  <si>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</si>
  <si>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</si>
  <si>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</si>
  <si>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</si>
  <si>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</si>
  <si>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</si>
  <si>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</si>
  <si>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</si>
  <si>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</si>
  <si>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</si>
  <si>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</si>
  <si>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</si>
  <si>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</si>
  <si>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</si>
  <si>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</si>
  <si>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</si>
  <si>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</si>
  <si>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</si>
  <si>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</si>
  <si>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</si>
  <si>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</si>
  <si>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</si>
  <si>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</si>
  <si>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</si>
  <si>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</si>
  <si>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</si>
  <si>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</si>
  <si>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</si>
  <si>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</si>
  <si>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</si>
  <si>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</si>
  <si>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</si>
  <si>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</si>
  <si>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</si>
  <si>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</si>
  <si>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</si>
  <si>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</si>
  <si>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</si>
  <si>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</si>
  <si>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</si>
  <si>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</si>
  <si>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</si>
  <si>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</si>
  <si>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</si>
  <si>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</si>
  <si>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</si>
  <si>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</si>
  <si>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</si>
  <si>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</si>
  <si>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</si>
  <si>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</si>
  <si>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</si>
  <si>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</si>
  <si>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</si>
  <si>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</si>
  <si>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</si>
  <si>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</si>
  <si>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</si>
  <si>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</si>
  <si>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</si>
  <si>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</si>
  <si>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</si>
  <si>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</si>
  <si>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</si>
  <si>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</si>
  <si>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</si>
  <si>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</si>
  <si>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</si>
  <si>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</si>
  <si>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</si>
  <si>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</si>
  <si>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</si>
  <si>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</si>
  <si>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</si>
  <si>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</si>
  <si>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</si>
  <si>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</si>
  <si>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</si>
  <si>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</si>
  <si>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</si>
  <si>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</si>
  <si>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</si>
  <si>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</si>
  <si>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</si>
  <si>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</si>
  <si>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</si>
  <si>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</si>
  <si>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</si>
  <si>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</si>
  <si>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</si>
  <si>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</si>
  <si>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</si>
  <si>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</si>
  <si>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</si>
  <si>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</si>
  <si>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</si>
  <si>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</si>
  <si>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</si>
  <si>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</si>
  <si>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</si>
  <si>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</si>
  <si>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</si>
  <si>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</si>
  <si>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</si>
  <si>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</si>
  <si>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</si>
  <si>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</si>
  <si>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</si>
  <si>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</si>
  <si>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</si>
  <si>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</si>
  <si>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</si>
  <si>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</si>
  <si>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</si>
  <si>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</si>
  <si>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</si>
  <si>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</si>
  <si>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</si>
  <si>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</si>
  <si>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</si>
  <si>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</si>
  <si>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</si>
  <si>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</si>
  <si>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</si>
  <si>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</si>
  <si>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</si>
  <si>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</si>
  <si>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</si>
  <si>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</si>
  <si>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</si>
  <si>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</si>
  <si>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</si>
  <si>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</si>
  <si>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</si>
  <si>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</si>
  <si>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</si>
  <si>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</si>
  <si>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</si>
  <si>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</si>
  <si>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</si>
  <si>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</si>
  <si>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</si>
  <si>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</si>
  <si>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</si>
  <si>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</si>
  <si>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</si>
  <si>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</si>
  <si>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</si>
  <si>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</si>
  <si>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</si>
  <si>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</si>
  <si>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</si>
  <si>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</si>
  <si>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</si>
  <si>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</si>
  <si>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</si>
  <si>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</si>
  <si>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</si>
  <si>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</si>
  <si>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</si>
  <si>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</si>
  <si>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</si>
  <si>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</si>
  <si>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</si>
  <si>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</si>
  <si>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</si>
  <si>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</si>
  <si>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</si>
  <si>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</si>
  <si>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</si>
  <si>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</si>
  <si>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</si>
  <si>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</si>
  <si>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</si>
  <si>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</si>
  <si>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</si>
  <si>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</si>
  <si>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</si>
  <si>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</si>
  <si>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</si>
  <si>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</si>
  <si>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</si>
  <si>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</si>
  <si>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</si>
  <si>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</si>
  <si>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</si>
  <si>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</si>
  <si>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</si>
  <si>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</si>
  <si>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</si>
  <si>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</si>
  <si>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</si>
  <si>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</si>
  <si>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</si>
  <si>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</si>
  <si>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</si>
  <si>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</si>
  <si>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</si>
  <si>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</si>
  <si>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</si>
  <si>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</si>
  <si>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</si>
  <si>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</si>
  <si>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</si>
  <si>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</si>
  <si>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</si>
  <si>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</si>
  <si>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</si>
  <si>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</si>
  <si>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</si>
  <si>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</si>
  <si>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</si>
  <si>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</si>
  <si>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</si>
  <si>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</si>
  <si>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</si>
  <si>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</si>
  <si>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</si>
  <si>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</si>
  <si>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</si>
  <si>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</si>
  <si>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</si>
  <si>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</si>
  <si>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</si>
  <si>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</si>
  <si>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</si>
  <si>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</si>
  <si>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</si>
  <si>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</si>
  <si>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</si>
  <si>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</si>
  <si>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</si>
  <si>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</si>
  <si>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</si>
  <si>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</si>
  <si>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</si>
  <si>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</si>
  <si>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</si>
  <si>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</si>
  <si>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</si>
  <si>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</si>
  <si>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</si>
  <si>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</si>
  <si>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</si>
  <si>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</si>
  <si>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</si>
  <si>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</si>
  <si>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</si>
  <si>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</si>
  <si>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</si>
  <si>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</si>
  <si>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</si>
  <si>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</si>
  <si>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</si>
  <si>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</si>
  <si>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</si>
  <si>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</si>
  <si>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</si>
  <si>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</si>
  <si>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</si>
  <si>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</si>
  <si>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</si>
  <si>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</si>
  <si>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</si>
  <si>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</si>
  <si>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</si>
  <si>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</si>
  <si>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</si>
  <si>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</si>
  <si>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</si>
  <si>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</si>
  <si>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</si>
  <si>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</si>
  <si>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</si>
  <si>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</si>
  <si>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</si>
  <si>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</si>
  <si>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</si>
  <si>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</si>
  <si>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</si>
  <si>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</si>
  <si>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</si>
  <si>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</si>
  <si>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</si>
  <si>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</si>
  <si>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</si>
  <si>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</si>
  <si>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</si>
  <si>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</si>
  <si>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</si>
  <si>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</si>
  <si>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</si>
  <si>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</si>
  <si>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</si>
  <si>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</si>
  <si>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</si>
  <si>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</si>
  <si>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</si>
  <si>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</si>
  <si>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</si>
  <si>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</si>
  <si>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</si>
  <si>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</si>
  <si>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</si>
  <si>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</si>
  <si>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</si>
  <si>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</si>
  <si>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</si>
  <si>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</si>
  <si>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</si>
  <si>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</si>
  <si>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</si>
  <si>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</si>
  <si>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</si>
  <si>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</si>
  <si>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</si>
  <si>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</si>
  <si>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</si>
  <si>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</si>
  <si>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</si>
  <si>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</si>
  <si>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</si>
  <si>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</si>
  <si>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</si>
  <si>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</si>
  <si>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</si>
  <si>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</si>
  <si>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</si>
  <si>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</si>
  <si>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</si>
  <si>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</si>
  <si>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</si>
  <si>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</si>
  <si>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</si>
  <si>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</si>
  <si>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</si>
  <si>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</si>
  <si>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</si>
  <si>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</si>
  <si>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</si>
  <si>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</si>
  <si>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</si>
  <si>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</si>
  <si>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</si>
  <si>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</si>
  <si>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</si>
  <si>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</si>
  <si>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</si>
  <si>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</si>
  <si>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</si>
  <si>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</si>
  <si>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</si>
  <si>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</si>
  <si>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</si>
  <si>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</si>
  <si>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</si>
  <si>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</si>
  <si>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</si>
  <si>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</si>
  <si>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</si>
  <si>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</si>
  <si>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</si>
  <si>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</si>
  <si>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</si>
  <si>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</si>
  <si>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</si>
  <si>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</si>
  <si>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</si>
  <si>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</si>
  <si>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</si>
  <si>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</si>
  <si>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</si>
  <si>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</si>
  <si>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</si>
  <si>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</si>
  <si>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</si>
  <si>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</si>
  <si>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</si>
  <si>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</si>
  <si>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</si>
  <si>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</si>
  <si>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</si>
  <si>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</si>
  <si>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</si>
  <si>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</si>
  <si>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</si>
  <si>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</si>
  <si>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</si>
  <si>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</si>
  <si>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</si>
  <si>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</si>
  <si>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</si>
  <si>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</si>
  <si>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</si>
  <si>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</si>
  <si>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</si>
  <si>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</si>
  <si>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</si>
  <si>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</si>
  <si>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</si>
  <si>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</si>
  <si>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</si>
  <si>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</si>
  <si>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</si>
  <si>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</si>
  <si>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</si>
  <si>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</si>
  <si>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</si>
  <si>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</si>
  <si>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</si>
  <si>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</si>
  <si>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</si>
  <si>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</si>
  <si>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</si>
  <si>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</si>
  <si>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</si>
  <si>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</si>
  <si>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</si>
  <si>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</si>
  <si>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</si>
  <si>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</si>
  <si>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</si>
  <si>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</si>
  <si>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</si>
  <si>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</si>
  <si>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</si>
  <si>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</si>
  <si>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</si>
  <si>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</si>
  <si>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</si>
  <si>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</si>
  <si>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</si>
  <si>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</si>
  <si>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</si>
  <si>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</si>
  <si>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</si>
  <si>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</si>
  <si>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</si>
  <si>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</si>
  <si>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</si>
  <si>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</si>
  <si>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</si>
  <si>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</si>
  <si>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</si>
  <si>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</si>
  <si>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</si>
  <si>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</si>
  <si>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</si>
  <si>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</si>
  <si>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</si>
  <si>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</si>
  <si>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</si>
  <si>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</si>
  <si>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</si>
  <si>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</si>
  <si>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</si>
  <si>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</si>
  <si>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</si>
  <si>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</si>
  <si>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</si>
  <si>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</si>
  <si>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</si>
  <si>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</si>
  <si>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</si>
  <si>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</si>
  <si>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</si>
  <si>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</si>
  <si>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</si>
  <si>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</si>
  <si>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</si>
  <si>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</si>
  <si>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</si>
  <si>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</si>
  <si>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</si>
  <si>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</si>
  <si>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</si>
  <si>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</si>
  <si>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</si>
  <si>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</si>
  <si>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</si>
  <si>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</si>
  <si>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</si>
  <si>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</si>
  <si>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</si>
  <si>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</si>
  <si>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</si>
  <si>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</si>
  <si>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</si>
  <si>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</si>
  <si>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</si>
  <si>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</si>
  <si>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</si>
  <si>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</si>
  <si>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</si>
  <si>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</si>
  <si>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</si>
  <si>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</si>
  <si>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</si>
  <si>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</si>
  <si>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</si>
  <si>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</si>
  <si>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</si>
  <si>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</si>
  <si>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</si>
  <si>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</si>
  <si>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</si>
  <si>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</si>
  <si>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</si>
  <si>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</si>
  <si>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</si>
  <si>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</si>
  <si>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</si>
  <si>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</si>
  <si>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</si>
  <si>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</si>
  <si>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</si>
  <si>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</si>
  <si>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</si>
  <si>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</si>
  <si>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</si>
  <si>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</si>
  <si>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</si>
  <si>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</si>
  <si>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</si>
  <si>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</si>
  <si>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</si>
  <si>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</si>
  <si>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</si>
  <si>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</si>
  <si>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</si>
  <si>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</si>
  <si>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</si>
  <si>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</si>
  <si>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</si>
  <si>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</si>
  <si>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</si>
  <si>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</si>
  <si>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</si>
  <si>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</si>
  <si>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</si>
  <si>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</si>
  <si>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</si>
  <si>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</si>
  <si>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</si>
  <si>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</si>
  <si>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</si>
  <si>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</si>
  <si>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</si>
  <si>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</si>
  <si>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</si>
  <si>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</si>
  <si>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</si>
  <si>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</si>
  <si>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</si>
  <si>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</si>
  <si>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</si>
  <si>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</si>
  <si>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</si>
  <si>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</si>
  <si>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</si>
  <si>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</si>
  <si>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</si>
  <si>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</si>
  <si>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</si>
  <si>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</si>
  <si>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</si>
  <si>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</si>
  <si>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</si>
  <si>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</si>
  <si>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</si>
  <si>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</si>
  <si>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</si>
  <si>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</si>
  <si>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</si>
  <si>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</si>
  <si>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</si>
  <si>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</si>
  <si>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</si>
  <si>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</si>
  <si>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</si>
  <si>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</si>
  <si>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</si>
  <si>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</si>
  <si>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</si>
  <si>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</si>
  <si>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</si>
  <si>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</si>
  <si>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</si>
  <si>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</si>
  <si>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</si>
  <si>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</si>
  <si>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</si>
  <si>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</si>
  <si>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</si>
  <si>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</si>
  <si>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</si>
  <si>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</si>
  <si>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</si>
  <si>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</si>
  <si>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</si>
  <si>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</si>
  <si>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</si>
  <si>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</si>
  <si>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</si>
  <si>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</si>
  <si>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</si>
  <si>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</si>
  <si>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</si>
  <si>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</si>
  <si>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</si>
  <si>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</si>
  <si>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</si>
  <si>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</si>
  <si>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</si>
  <si>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</si>
  <si>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</si>
  <si>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</si>
  <si>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</si>
  <si>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</si>
  <si>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</si>
  <si>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</si>
  <si>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</si>
  <si>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</si>
  <si>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</si>
  <si>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</si>
  <si>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</si>
  <si>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</si>
  <si>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</si>
  <si>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</si>
  <si>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</si>
  <si>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</si>
  <si>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</si>
  <si>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</si>
  <si>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</si>
  <si>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</si>
  <si>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</si>
  <si>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</si>
  <si>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</si>
  <si>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</si>
  <si>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</si>
  <si>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</si>
  <si>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</si>
  <si>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</si>
  <si>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</si>
  <si>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</si>
  <si>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</si>
  <si>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</si>
  <si>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</si>
  <si>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</si>
  <si>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</si>
  <si>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</si>
  <si>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</si>
  <si>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</si>
  <si>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</si>
  <si>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</si>
  <si>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</si>
  <si>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</si>
  <si>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</si>
  <si>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</si>
  <si>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</si>
  <si>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</si>
  <si>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</si>
  <si>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</si>
  <si>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</si>
  <si>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</si>
  <si>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</si>
  <si>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</si>
  <si>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</si>
  <si>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</si>
  <si>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</si>
  <si>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</si>
  <si>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</si>
  <si>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</si>
  <si>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</si>
  <si>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</si>
  <si>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</si>
  <si>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</si>
  <si>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</si>
  <si>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</si>
  <si>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</si>
  <si>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</si>
  <si>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</si>
  <si>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</si>
  <si>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</si>
  <si>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</si>
  <si>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</si>
  <si>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</si>
  <si>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</si>
  <si>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</si>
  <si>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</si>
  <si>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</si>
  <si>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</si>
  <si>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</si>
  <si>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</si>
  <si>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</si>
  <si>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</si>
  <si>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</si>
  <si>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</si>
  <si>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</si>
  <si>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</si>
  <si>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</si>
  <si>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</si>
  <si>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</si>
  <si>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</si>
  <si>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</si>
  <si>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</si>
  <si>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</si>
  <si>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</si>
  <si>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</si>
  <si>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</si>
  <si>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</si>
  <si>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</si>
  <si>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</si>
  <si>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</si>
  <si>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</si>
  <si>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</si>
  <si>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</si>
  <si>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</si>
  <si>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</si>
  <si>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</si>
  <si>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</si>
  <si>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</si>
  <si>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</si>
  <si>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</si>
  <si>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</si>
  <si>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</si>
  <si>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</si>
  <si>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</si>
  <si>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</si>
  <si>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</si>
  <si>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</si>
  <si>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</si>
  <si>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</si>
  <si>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</si>
  <si>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</si>
  <si>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</si>
  <si>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</si>
  <si>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</si>
  <si>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</si>
  <si>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</si>
  <si>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</si>
  <si>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</si>
  <si>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</si>
  <si>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</si>
  <si>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</si>
  <si>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</si>
  <si>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</si>
  <si>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</si>
  <si>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</si>
  <si>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</si>
  <si>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</si>
  <si>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</si>
  <si>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</si>
  <si>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</si>
  <si>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</si>
  <si>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</si>
  <si>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</si>
  <si>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</si>
  <si>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</si>
  <si>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</si>
  <si>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</si>
  <si>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</si>
  <si>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</si>
  <si>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</si>
  <si>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</si>
  <si>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</si>
  <si>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</si>
  <si>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</si>
  <si>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</si>
  <si>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</si>
  <si>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</si>
  <si>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</si>
  <si>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</si>
  <si>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</si>
  <si>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</si>
  <si>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</si>
  <si>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</si>
  <si>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</si>
  <si>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</si>
  <si>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</si>
  <si>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</si>
  <si>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</si>
  <si>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</si>
  <si>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</si>
  <si>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</si>
  <si>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</si>
  <si>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</si>
  <si>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</si>
  <si>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</si>
  <si>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</si>
  <si>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</si>
  <si>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</si>
  <si>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</si>
  <si>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</si>
  <si>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</si>
  <si>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</si>
  <si>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</si>
  <si>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</si>
  <si>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</si>
  <si>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</si>
  <si>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</si>
  <si>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</si>
  <si>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</si>
  <si>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</si>
  <si>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</si>
  <si>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</si>
  <si>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</si>
  <si>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</si>
  <si>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</si>
  <si>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</si>
  <si>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</si>
  <si>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</si>
  <si>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</si>
  <si>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</si>
  <si>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</si>
  <si>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</si>
  <si>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</si>
  <si>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</si>
  <si>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</si>
  <si>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</si>
  <si>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</si>
  <si>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</si>
  <si>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</si>
  <si>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</si>
  <si>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</si>
  <si>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</si>
  <si>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</si>
  <si>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</si>
  <si>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</si>
  <si>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</si>
  <si>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</si>
  <si>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</si>
  <si>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</si>
  <si>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</si>
  <si>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</si>
  <si>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</si>
  <si>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</si>
  <si>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</si>
  <si>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</si>
  <si>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</si>
  <si>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</si>
  <si>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</si>
  <si>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</si>
  <si>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</si>
  <si>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</si>
  <si>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</si>
  <si>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</si>
  <si>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</si>
  <si>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</si>
  <si>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</si>
  <si>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</si>
  <si>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</si>
  <si>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</si>
  <si>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</si>
  <si>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</si>
  <si>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</si>
  <si>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</si>
  <si>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</si>
  <si>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</si>
  <si>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</si>
  <si>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</si>
  <si>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</si>
  <si>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</si>
  <si>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</si>
  <si>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</si>
  <si>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</si>
  <si>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</si>
  <si>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</si>
  <si>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</si>
  <si>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</si>
  <si>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</si>
  <si>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</si>
  <si>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</si>
  <si>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</si>
  <si>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</si>
  <si>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</si>
  <si>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</si>
  <si>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</si>
  <si>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</si>
  <si>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</si>
  <si>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</si>
  <si>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</si>
  <si>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</si>
  <si>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</si>
  <si>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</si>
  <si>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</si>
  <si>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</si>
  <si>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</si>
  <si>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</si>
  <si>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</si>
  <si>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</si>
  <si>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</si>
  <si>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</si>
  <si>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</si>
  <si>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</si>
  <si>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</si>
  <si>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</si>
  <si>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</si>
  <si>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</si>
  <si>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</si>
  <si>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</si>
  <si>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</si>
  <si>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</si>
  <si>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</si>
  <si>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</si>
  <si>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</si>
  <si>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</si>
  <si>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</si>
  <si>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</si>
  <si>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</si>
  <si>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</si>
  <si>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</si>
  <si>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</si>
  <si>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</si>
  <si>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</si>
  <si>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</si>
  <si>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</si>
  <si>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</si>
  <si>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</si>
  <si>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</si>
  <si>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</si>
  <si>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</si>
  <si>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</si>
  <si>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</si>
  <si>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</si>
  <si>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</si>
  <si>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</si>
  <si>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</si>
  <si>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</si>
  <si>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</si>
  <si>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</si>
  <si>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</si>
  <si>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</si>
  <si>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</si>
  <si>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</si>
  <si>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</si>
  <si>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</si>
  <si>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</si>
  <si>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</si>
  <si>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</si>
  <si>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</si>
  <si>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</si>
  <si>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</si>
  <si>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</si>
  <si>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</si>
  <si>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</si>
  <si>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</si>
  <si>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</si>
  <si>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</si>
  <si>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</si>
  <si>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</si>
  <si>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</si>
  <si>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</si>
  <si>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</si>
  <si>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</si>
  <si>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</si>
  <si>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</si>
  <si>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</si>
  <si>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</si>
  <si>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</si>
  <si>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</si>
  <si>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</si>
  <si>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</si>
  <si>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</si>
  <si>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</si>
  <si>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</si>
  <si>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</si>
  <si>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</si>
  <si>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</si>
  <si>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</si>
  <si>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</si>
  <si>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</si>
  <si>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</si>
  <si>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</si>
  <si>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</si>
  <si>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</si>
  <si>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</si>
  <si>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</si>
  <si>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</si>
  <si>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</si>
  <si>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</si>
  <si>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</si>
  <si>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</si>
  <si>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</si>
  <si>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</si>
  <si>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</si>
  <si>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</si>
  <si>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</si>
  <si>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</si>
  <si>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</si>
  <si>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</si>
  <si>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</si>
  <si>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</si>
  <si>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</si>
  <si>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</si>
  <si>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</si>
  <si>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</si>
  <si>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</si>
  <si>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</si>
  <si>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</si>
  <si>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</si>
  <si>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</si>
  <si>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</si>
  <si>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</si>
  <si>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</si>
  <si>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</si>
  <si>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</si>
  <si>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</si>
  <si>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</si>
  <si>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</si>
  <si>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</si>
  <si>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</si>
  <si>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</si>
  <si>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</si>
  <si>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</si>
  <si>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</si>
  <si>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</si>
  <si>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</si>
  <si>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</si>
  <si>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</si>
  <si>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</si>
  <si>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</si>
  <si>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</si>
  <si>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</si>
  <si>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</si>
  <si>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</si>
  <si>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</si>
  <si>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</si>
  <si>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</si>
  <si>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</si>
  <si>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</si>
  <si>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</si>
  <si>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</si>
  <si>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</si>
  <si>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</si>
  <si>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</si>
  <si>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</si>
  <si>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</si>
  <si>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</si>
  <si>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</si>
  <si>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</si>
  <si>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</si>
  <si>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</si>
  <si>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</si>
  <si>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</si>
  <si>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</si>
  <si>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</si>
  <si>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</si>
  <si>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</si>
  <si>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</si>
  <si>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</si>
  <si>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</si>
  <si>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</si>
  <si>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</si>
  <si>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</si>
  <si>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</si>
  <si>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</si>
  <si>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</si>
  <si>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</si>
  <si>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</si>
  <si>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</si>
  <si>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</si>
  <si>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</si>
  <si>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</si>
  <si>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</si>
  <si>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</si>
  <si>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</si>
  <si>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</si>
  <si>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</si>
  <si>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</si>
  <si>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</si>
  <si>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</si>
  <si>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</si>
  <si>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</si>
  <si>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</si>
  <si>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</si>
  <si>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</si>
  <si>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</si>
  <si>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</si>
  <si>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</si>
  <si>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</si>
  <si>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</si>
  <si>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</si>
  <si>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</si>
  <si>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</si>
  <si>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</si>
  <si>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</si>
  <si>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</si>
  <si>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</si>
  <si>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</si>
  <si>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</si>
  <si>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</si>
  <si>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</si>
  <si>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</si>
  <si>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</si>
  <si>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</si>
  <si>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</si>
  <si>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</si>
  <si>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</si>
  <si>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</si>
  <si>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</si>
  <si>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</si>
  <si>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</si>
  <si>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</si>
  <si>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</si>
  <si>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</si>
  <si>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</si>
  <si>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</si>
  <si>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</si>
  <si>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</si>
  <si>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</si>
  <si>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</si>
  <si>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</si>
  <si>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</si>
  <si>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</si>
  <si>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</si>
  <si>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</si>
  <si>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</si>
  <si>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</si>
  <si>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</si>
  <si>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</si>
  <si>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</si>
  <si>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</si>
  <si>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</si>
  <si>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</si>
  <si>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</si>
  <si>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</si>
  <si>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</si>
  <si>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</si>
  <si>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</si>
  <si>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</si>
  <si>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</si>
  <si>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</si>
  <si>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</si>
  <si>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</si>
  <si>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</si>
  <si>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</si>
  <si>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</si>
  <si>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</si>
  <si>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</si>
  <si>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</si>
  <si>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</si>
  <si>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</si>
  <si>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</si>
  <si>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</si>
  <si>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</si>
  <si>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</si>
  <si>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</si>
  <si>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</si>
  <si>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</si>
  <si>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</si>
  <si>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</si>
  <si>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</si>
  <si>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</si>
  <si>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</si>
  <si>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</si>
  <si>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</si>
  <si>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</si>
  <si>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</si>
  <si>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</si>
  <si>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</si>
  <si>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</si>
  <si>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</si>
  <si>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</si>
  <si>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</si>
  <si>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</si>
  <si>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</si>
  <si>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</si>
  <si>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</si>
  <si>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</si>
  <si>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</si>
  <si>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</si>
  <si>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</si>
  <si>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</si>
  <si>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</si>
  <si>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</si>
  <si>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</si>
  <si>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</si>
  <si>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</si>
  <si>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</si>
  <si>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</si>
  <si>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</si>
  <si>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</si>
  <si>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</si>
  <si>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</si>
  <si>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</si>
  <si>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</si>
  <si>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</si>
  <si>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</si>
  <si>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</si>
  <si>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</si>
  <si>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</si>
  <si>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</si>
  <si>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</si>
  <si>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</si>
  <si>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</si>
  <si>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</si>
  <si>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</si>
  <si>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</si>
  <si>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</si>
  <si>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</si>
  <si>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</si>
  <si>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</si>
  <si>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</si>
  <si>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</si>
  <si>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</si>
  <si>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</si>
  <si>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</si>
  <si>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</si>
  <si>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</si>
  <si>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</si>
  <si>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</si>
  <si>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</si>
  <si>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</si>
  <si>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</si>
  <si>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</si>
  <si>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</si>
  <si>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</si>
  <si>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</si>
  <si>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</si>
  <si>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</si>
  <si>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</si>
  <si>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</si>
  <si>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</si>
  <si>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</si>
  <si>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</si>
  <si>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</si>
  <si>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</si>
  <si>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</si>
  <si>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</si>
  <si>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</si>
  <si>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</si>
  <si>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</si>
  <si>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</si>
  <si>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</si>
  <si>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</si>
  <si>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</si>
  <si>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</si>
  <si>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</si>
  <si>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</si>
  <si>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</si>
  <si>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</si>
  <si>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</si>
  <si>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</si>
  <si>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</si>
  <si>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</si>
  <si>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</si>
  <si>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</si>
  <si>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</si>
  <si>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</si>
  <si>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</si>
  <si>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</si>
  <si>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</si>
  <si>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</si>
  <si>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</si>
  <si>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</si>
  <si>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</si>
  <si>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</si>
  <si>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</si>
  <si>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</si>
  <si>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</si>
  <si>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</si>
  <si>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</si>
  <si>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</si>
  <si>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</si>
  <si>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</si>
  <si>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</si>
  <si>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</si>
  <si>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</si>
  <si>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</si>
  <si>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</si>
  <si>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</si>
  <si>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</si>
  <si>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</si>
  <si>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</si>
  <si>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</si>
  <si>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</si>
  <si>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</si>
  <si>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</si>
  <si>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</si>
  <si>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</si>
  <si>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</si>
  <si>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</si>
  <si>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</si>
  <si>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</si>
  <si>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</si>
  <si>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</si>
  <si>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</si>
  <si>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</si>
  <si>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</si>
  <si>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</si>
  <si>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</si>
  <si>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</si>
  <si>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</si>
  <si>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</si>
  <si>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</si>
  <si>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</si>
  <si>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</si>
  <si>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</si>
  <si>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</si>
  <si>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</si>
  <si>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</si>
  <si>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</si>
  <si>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</si>
  <si>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</si>
  <si>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</si>
  <si>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</si>
  <si>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</si>
  <si>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</si>
  <si>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</si>
  <si>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</si>
  <si>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</si>
  <si>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</si>
  <si>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</si>
  <si>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</si>
  <si>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</si>
  <si>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</si>
  <si>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</si>
  <si>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</si>
  <si>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</si>
  <si>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</si>
  <si>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</si>
  <si>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</si>
  <si>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</si>
  <si>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</si>
  <si>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</si>
  <si>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</si>
  <si>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</si>
  <si>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</si>
  <si>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</si>
  <si>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</si>
  <si>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</si>
  <si>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</si>
  <si>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</si>
  <si>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</si>
  <si>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</si>
  <si>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</si>
  <si>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</si>
  <si>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</si>
  <si>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</si>
  <si>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</si>
  <si>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</si>
  <si>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</si>
  <si>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</si>
  <si>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</si>
  <si>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</si>
  <si>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</si>
  <si>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</si>
  <si>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</si>
  <si>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</si>
  <si>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</si>
  <si>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</si>
  <si>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</si>
  <si>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</si>
  <si>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</si>
  <si>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</si>
  <si>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</si>
  <si>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</si>
  <si>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</si>
  <si>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</si>
  <si>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</si>
  <si>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</si>
  <si>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</si>
  <si>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</si>
  <si>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</si>
  <si>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</si>
  <si>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</si>
  <si>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</si>
  <si>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</si>
  <si>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</si>
  <si>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</si>
  <si>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</si>
  <si>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</si>
  <si>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</si>
  <si>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</si>
  <si>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</si>
  <si>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</si>
  <si>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</si>
  <si>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</si>
  <si>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</si>
  <si>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</si>
  <si>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</si>
  <si>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</si>
  <si>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</si>
  <si>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</si>
  <si>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</si>
  <si>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</si>
  <si>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</si>
  <si>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</si>
  <si>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</si>
  <si>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</si>
  <si>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</si>
  <si>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</si>
  <si>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</si>
  <si>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</si>
  <si>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</si>
  <si>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</si>
  <si>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</si>
  <si>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</si>
  <si>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</si>
  <si>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</si>
  <si>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</si>
  <si>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</si>
  <si>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</si>
  <si>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</si>
  <si>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</si>
  <si>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</si>
  <si>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</si>
  <si>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</si>
  <si>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</si>
  <si>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</si>
  <si>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</si>
  <si>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</si>
  <si>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</si>
  <si>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</si>
  <si>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</si>
  <si>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</si>
  <si>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</si>
  <si>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</si>
  <si>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</si>
  <si>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</si>
  <si>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</si>
  <si>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</si>
  <si>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</si>
  <si>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</si>
  <si>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</si>
  <si>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</si>
  <si>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</si>
  <si>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</si>
  <si>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</si>
  <si>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</si>
  <si>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</si>
  <si>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</si>
  <si>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</si>
  <si>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</si>
  <si>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</si>
  <si>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</si>
  <si>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</si>
  <si>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</si>
  <si>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</si>
  <si>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</si>
  <si>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</si>
  <si>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</si>
  <si>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</si>
  <si>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</si>
  <si>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</si>
  <si>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</si>
  <si>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</si>
  <si>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</si>
  <si>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</si>
  <si>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</si>
  <si>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</si>
  <si>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</si>
  <si>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</si>
  <si>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</si>
  <si>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</si>
  <si>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</si>
  <si>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</si>
  <si>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</si>
  <si>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</si>
  <si>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</si>
  <si>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</si>
  <si>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</si>
  <si>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</si>
  <si>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</si>
  <si>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</si>
  <si>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</si>
  <si>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</si>
  <si>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</si>
  <si>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</si>
  <si>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</si>
  <si>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</si>
  <si>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</si>
  <si>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</si>
  <si>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</si>
  <si>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</si>
  <si>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</si>
  <si>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</si>
  <si>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</si>
  <si>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</si>
  <si>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</si>
  <si>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</si>
  <si>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</si>
  <si>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</si>
  <si>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</si>
  <si>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</si>
  <si>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</si>
  <si>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</si>
  <si>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</si>
  <si>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</si>
  <si>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</si>
  <si>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</si>
  <si>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</si>
  <si>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</si>
  <si>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</si>
  <si>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</si>
  <si>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</si>
  <si>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</si>
  <si>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</si>
  <si>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</si>
  <si>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</si>
  <si>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</si>
  <si>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</si>
  <si>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</si>
  <si>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</si>
  <si>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</si>
  <si>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</si>
  <si>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</si>
  <si>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</si>
  <si>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</si>
  <si>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</si>
  <si>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</si>
  <si>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</si>
  <si>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</si>
  <si>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</si>
  <si>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</si>
  <si>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</si>
  <si>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</si>
  <si>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</si>
  <si>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</si>
  <si>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</si>
  <si>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</si>
  <si>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</si>
  <si>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</si>
  <si>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</si>
  <si>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</si>
  <si>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</si>
  <si>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</si>
  <si>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</si>
  <si>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</si>
  <si>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</si>
  <si>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</si>
  <si>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</si>
  <si>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</si>
  <si>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</si>
  <si>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</si>
  <si>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</si>
  <si>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</si>
  <si>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</si>
  <si>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</si>
  <si>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</si>
  <si>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</si>
  <si>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</si>
  <si>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</si>
  <si>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</si>
  <si>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</si>
  <si>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</si>
  <si>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</si>
  <si>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</si>
  <si>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</si>
  <si>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</si>
  <si>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</si>
  <si>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</si>
  <si>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</si>
  <si>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</si>
  <si>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</si>
  <si>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</si>
  <si>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</si>
  <si>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</si>
  <si>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</si>
  <si>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</si>
  <si>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</si>
  <si>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</si>
  <si>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</si>
  <si>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</si>
  <si>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</si>
  <si>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</si>
  <si>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</si>
  <si>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</si>
  <si>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</si>
  <si>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</si>
  <si>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</si>
  <si>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</si>
  <si>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</si>
  <si>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</si>
  <si>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</si>
  <si>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</si>
  <si>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</si>
  <si>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</si>
  <si>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</si>
  <si>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</si>
  <si>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</si>
  <si>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</si>
  <si>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</si>
  <si>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</si>
  <si>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</si>
  <si>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</si>
  <si>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</si>
  <si>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</si>
  <si>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</si>
  <si>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</si>
  <si>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</si>
  <si>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</si>
  <si>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</si>
  <si>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</si>
  <si>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</si>
  <si>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</si>
  <si>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</si>
  <si>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</si>
  <si>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</si>
  <si>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</si>
  <si>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</si>
  <si>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</si>
  <si>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</si>
  <si>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</si>
  <si>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</si>
  <si>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</si>
  <si>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</si>
  <si>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</si>
  <si>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</si>
  <si>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</si>
  <si>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</si>
  <si>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</si>
  <si>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</si>
  <si>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</si>
  <si>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</si>
  <si>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</si>
  <si>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</si>
  <si>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</si>
  <si>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</si>
  <si>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</si>
  <si>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</si>
  <si>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</si>
  <si>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</si>
  <si>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</si>
  <si>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</si>
  <si>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</si>
  <si>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</si>
  <si>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</si>
  <si>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</si>
  <si>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</si>
  <si>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</si>
  <si>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</si>
  <si>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</si>
  <si>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</si>
  <si>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</si>
  <si>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</si>
  <si>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</si>
  <si>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</si>
  <si>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</si>
  <si>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</si>
  <si>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</si>
  <si>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</si>
  <si>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</si>
  <si>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</si>
  <si>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</si>
  <si>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</si>
  <si>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</si>
  <si>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</si>
  <si>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</si>
  <si>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</si>
  <si>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</si>
  <si>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</si>
  <si>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</si>
  <si>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</si>
  <si>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</si>
  <si>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</si>
  <si>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</si>
  <si>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</si>
  <si>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</si>
  <si>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</si>
  <si>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</si>
  <si>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</si>
  <si>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</si>
  <si>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</si>
  <si>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</si>
  <si>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</si>
  <si>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</si>
  <si>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</si>
  <si>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</si>
  <si>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</si>
  <si>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</si>
  <si>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</si>
  <si>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</si>
  <si>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</si>
  <si>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</si>
  <si>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</si>
  <si>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</si>
  <si>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</si>
  <si>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</si>
  <si>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</si>
  <si>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</si>
  <si>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</si>
  <si>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</si>
  <si>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</si>
  <si>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</si>
  <si>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</si>
  <si>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</si>
  <si>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</si>
  <si>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</si>
  <si>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</si>
  <si>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</si>
  <si>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</si>
  <si>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</si>
  <si>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</si>
  <si>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</si>
  <si>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</si>
  <si>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</si>
  <si>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</si>
  <si>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</si>
  <si>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</si>
  <si>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</si>
  <si>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</si>
  <si>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</si>
  <si>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</si>
  <si>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</si>
  <si>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</si>
  <si>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</si>
  <si>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</si>
  <si>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</si>
  <si>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</si>
  <si>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</si>
  <si>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</si>
  <si>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</si>
  <si>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</si>
  <si>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</si>
  <si>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</si>
  <si>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</si>
  <si>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</si>
  <si>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</si>
  <si>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</si>
  <si>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</si>
  <si>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</si>
  <si>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</si>
  <si>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</si>
  <si>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</si>
  <si>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</si>
  <si>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</si>
  <si>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</si>
  <si>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</si>
  <si>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</si>
  <si>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</si>
  <si>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</si>
  <si>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</si>
  <si>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</si>
  <si>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</si>
  <si>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</si>
  <si>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</si>
  <si>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</si>
  <si>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</si>
  <si>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</si>
  <si>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</si>
  <si>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</si>
  <si>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</si>
  <si>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</si>
  <si>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</si>
  <si>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</si>
  <si>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</si>
  <si>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</si>
  <si>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</si>
  <si>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</si>
  <si>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</si>
  <si>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</si>
  <si>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</si>
  <si>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</si>
  <si>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</si>
  <si>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</si>
  <si>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</si>
  <si>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</si>
  <si>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</si>
  <si>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</si>
  <si>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</si>
  <si>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</si>
  <si>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</si>
  <si>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</si>
  <si>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</si>
  <si>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</si>
  <si>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</si>
  <si>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</si>
  <si>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</si>
  <si>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</si>
  <si>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</si>
  <si>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</si>
  <si>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</si>
  <si>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</si>
  <si>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</si>
  <si>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</si>
  <si>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</si>
  <si>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</si>
  <si>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</si>
  <si>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</si>
  <si>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</si>
  <si>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</si>
  <si>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</si>
  <si>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</si>
  <si>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</si>
  <si>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</si>
  <si>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</si>
  <si>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</si>
  <si>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</si>
  <si>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</si>
  <si>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</si>
  <si>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</si>
  <si>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</si>
  <si>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</si>
  <si>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</si>
  <si>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</si>
  <si>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</si>
  <si>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</si>
  <si>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</si>
  <si>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</si>
  <si>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</si>
  <si>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</si>
  <si>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</si>
  <si>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</si>
  <si>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</si>
  <si>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</si>
  <si>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</si>
  <si>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</si>
  <si>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</si>
  <si>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</si>
  <si>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</si>
  <si>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</si>
  <si>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</si>
  <si>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</si>
  <si>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</si>
  <si>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</si>
  <si>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</si>
  <si>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</si>
  <si>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</si>
  <si>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</si>
  <si>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</si>
  <si>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</si>
  <si>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</si>
  <si>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</si>
  <si>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</si>
  <si>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</si>
  <si>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</si>
  <si>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</si>
  <si>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</si>
  <si>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</si>
  <si>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</si>
  <si>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</si>
  <si>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</si>
  <si>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</si>
  <si>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</si>
  <si>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</si>
  <si>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</si>
  <si>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</si>
  <si>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</si>
  <si>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</si>
  <si>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</si>
  <si>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</si>
  <si>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</si>
  <si>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</si>
  <si>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</si>
  <si>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</si>
  <si>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</si>
  <si>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</si>
  <si>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</si>
  <si>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</si>
  <si>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</si>
  <si>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</si>
  <si>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</si>
  <si>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</si>
  <si>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</si>
  <si>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</si>
  <si>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</si>
  <si>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</si>
  <si>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</si>
  <si>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</si>
  <si>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</si>
  <si>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</si>
  <si>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</si>
  <si>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</si>
  <si>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</si>
  <si>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</si>
  <si>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</si>
  <si>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</si>
  <si>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</si>
  <si>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</si>
  <si>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</si>
  <si>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</si>
  <si>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</si>
  <si>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</si>
  <si>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</si>
  <si>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</si>
  <si>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</si>
  <si>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</si>
  <si>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</si>
  <si>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</si>
  <si>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</si>
  <si>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</si>
  <si>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</si>
  <si>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</si>
  <si>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</si>
  <si>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</si>
  <si>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</si>
  <si>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</si>
  <si>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</si>
  <si>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</si>
  <si>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</si>
  <si>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</si>
  <si>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</si>
  <si>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</si>
  <si>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</si>
  <si>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</si>
  <si>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</si>
  <si>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</si>
  <si>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</si>
  <si>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</si>
  <si>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</si>
  <si>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</si>
  <si>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</si>
  <si>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</si>
  <si>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</si>
  <si>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</si>
  <si>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</si>
  <si>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</si>
  <si>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</si>
  <si>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</si>
  <si>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</si>
  <si>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</si>
  <si>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</si>
  <si>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</si>
  <si>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</si>
  <si>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</si>
  <si>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</si>
  <si>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</si>
  <si>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</si>
  <si>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</si>
  <si>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</si>
  <si>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</si>
  <si>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</si>
  <si>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</si>
  <si>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</si>
  <si>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</si>
  <si>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</si>
  <si>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</si>
  <si>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</si>
  <si>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</si>
  <si>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</si>
  <si>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</si>
  <si>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</si>
  <si>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</si>
  <si>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</si>
  <si>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</si>
  <si>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</si>
  <si>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</si>
  <si>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</si>
  <si>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</si>
  <si>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</si>
  <si>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</si>
  <si>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</si>
  <si>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</si>
  <si>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</si>
  <si>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</si>
  <si>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</si>
  <si>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</si>
  <si>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</si>
  <si>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</si>
  <si>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</si>
  <si>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</si>
  <si>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</si>
  <si>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</si>
  <si>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</si>
  <si>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</si>
  <si>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</si>
  <si>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</si>
  <si>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</si>
  <si>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</si>
  <si>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</si>
  <si>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</si>
  <si>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</si>
  <si>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</si>
  <si>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</si>
  <si>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</si>
  <si>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</si>
  <si>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</si>
  <si>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</si>
  <si>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</si>
  <si>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</si>
  <si>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</si>
  <si>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</si>
  <si>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</si>
  <si>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</si>
  <si>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</si>
  <si>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</si>
  <si>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</si>
  <si>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</si>
  <si>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</si>
  <si>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</si>
  <si>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</si>
  <si>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</si>
  <si>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</si>
  <si>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</si>
  <si>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</si>
  <si>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</si>
  <si>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</si>
  <si>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</si>
  <si>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</si>
  <si>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</si>
  <si>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</si>
  <si>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</si>
  <si>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</si>
  <si>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</si>
  <si>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</si>
  <si>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</si>
  <si>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</si>
  <si>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</si>
  <si>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</si>
  <si>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</si>
  <si>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</si>
  <si>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</si>
  <si>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</si>
  <si>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</si>
  <si>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</si>
  <si>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</si>
  <si>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</si>
  <si>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</si>
  <si>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</si>
  <si>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</si>
  <si>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</si>
  <si>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</si>
  <si>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</si>
  <si>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</si>
  <si>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</si>
  <si>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</si>
  <si>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</si>
  <si>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</si>
  <si>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</si>
  <si>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</si>
  <si>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</si>
  <si>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</si>
  <si>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</si>
  <si>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</si>
  <si>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</si>
  <si>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</si>
  <si>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</si>
  <si>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</si>
  <si>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</si>
  <si>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</si>
  <si>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</si>
  <si>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</si>
  <si>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</si>
  <si>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</si>
  <si>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</si>
  <si>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</si>
  <si>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</si>
  <si>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</si>
  <si>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</si>
  <si>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</si>
  <si>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</si>
  <si>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</si>
  <si>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</si>
  <si>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</si>
  <si>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</si>
  <si>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</si>
  <si>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</si>
  <si>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</si>
  <si>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</si>
  <si>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</si>
  <si>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</si>
  <si>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</si>
  <si>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</si>
  <si>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</si>
  <si>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</si>
  <si>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</si>
  <si>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</si>
  <si>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</si>
  <si>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</si>
  <si>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</si>
  <si>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</si>
  <si>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</si>
  <si>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</si>
  <si>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</si>
  <si>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</si>
  <si>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</si>
  <si>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</si>
  <si>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</si>
  <si>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</si>
  <si>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</si>
  <si>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</si>
  <si>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</si>
  <si>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</si>
  <si>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</si>
  <si>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</si>
  <si>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</si>
  <si>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</si>
  <si>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</si>
  <si>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</si>
  <si>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</si>
  <si>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</si>
  <si>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</si>
  <si>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</si>
  <si>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</si>
  <si>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</si>
  <si>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</si>
  <si>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</si>
  <si>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</si>
  <si>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</si>
  <si>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</si>
  <si>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</si>
  <si>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</si>
  <si>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</si>
  <si>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</si>
  <si>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</si>
  <si>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</si>
  <si>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</si>
  <si>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</si>
  <si>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</si>
  <si>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</si>
  <si>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</si>
  <si>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</si>
  <si>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</si>
  <si>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</si>
  <si>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</si>
  <si>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</si>
  <si>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</si>
  <si>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</si>
  <si>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</si>
  <si>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</si>
  <si>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</si>
  <si>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</si>
  <si>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</si>
  <si>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</si>
  <si>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</si>
  <si>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</si>
  <si>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</si>
  <si>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</si>
  <si>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</si>
  <si>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</si>
  <si>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</si>
  <si>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</si>
  <si>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</si>
  <si>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</si>
  <si>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</si>
  <si>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</si>
  <si>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</si>
  <si>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</si>
  <si>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</si>
  <si>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</si>
  <si>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</si>
  <si>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</si>
  <si>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</si>
  <si>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</si>
  <si>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</si>
  <si>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</si>
  <si>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</si>
  <si>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</si>
  <si>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</si>
  <si>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</si>
  <si>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</si>
  <si>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</si>
  <si>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</si>
  <si>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</si>
  <si>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</si>
  <si>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</si>
  <si>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</si>
  <si>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</si>
  <si>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</si>
  <si>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</si>
  <si>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</si>
  <si>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</si>
  <si>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</si>
  <si>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</si>
  <si>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</si>
  <si>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</si>
  <si>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</si>
  <si>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</si>
  <si>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</si>
  <si>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</si>
  <si>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</si>
  <si>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</si>
  <si>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</si>
  <si>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</si>
  <si>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</si>
  <si>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</si>
  <si>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</si>
  <si>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</si>
  <si>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</si>
  <si>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</si>
  <si>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</si>
  <si>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</si>
  <si>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</si>
  <si>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</si>
  <si>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</si>
  <si>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</si>
  <si>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</si>
  <si>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</si>
  <si>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</si>
  <si>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</si>
  <si>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</si>
  <si>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</si>
  <si>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</si>
  <si>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</si>
  <si>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</si>
  <si>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</si>
  <si>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</si>
  <si>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</si>
  <si>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</si>
  <si>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</si>
  <si>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</si>
  <si>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</si>
  <si>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</si>
  <si>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</si>
  <si>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</si>
  <si>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</si>
  <si>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</si>
  <si>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</si>
  <si>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</si>
  <si>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</si>
  <si>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</si>
  <si>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</si>
  <si>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</si>
  <si>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</si>
  <si>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</si>
  <si>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</si>
  <si>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</si>
  <si>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</si>
  <si>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</si>
  <si>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</si>
  <si>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</si>
  <si>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</si>
  <si>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</si>
  <si>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</si>
  <si>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</si>
  <si>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</si>
  <si>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</si>
  <si>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</si>
  <si>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</si>
  <si>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</si>
  <si>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</si>
  <si>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</si>
  <si>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</si>
  <si>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</si>
  <si>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</si>
  <si>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</si>
  <si>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</si>
  <si>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</si>
  <si>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</si>
  <si>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</si>
  <si>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</si>
  <si>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</si>
  <si>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</si>
  <si>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</si>
  <si>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</si>
  <si>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</si>
  <si>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</si>
  <si>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</si>
  <si>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</si>
  <si>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</si>
  <si>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</si>
  <si>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</si>
  <si>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</si>
  <si>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</si>
  <si>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</si>
  <si>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</si>
  <si>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</si>
  <si>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</si>
  <si>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</si>
  <si>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</si>
  <si>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</si>
  <si>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</si>
  <si>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</si>
  <si>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</si>
  <si>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</si>
  <si>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</si>
  <si>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</si>
  <si>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</si>
  <si>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</si>
  <si>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</si>
  <si>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</si>
  <si>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</si>
  <si>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</si>
  <si>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</si>
  <si>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</si>
  <si>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</si>
  <si>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</si>
  <si>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</si>
  <si>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</si>
  <si>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</si>
  <si>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</si>
  <si>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</si>
  <si>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</si>
  <si>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</si>
  <si>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</si>
  <si>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</si>
  <si>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</si>
  <si>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</si>
  <si>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</si>
  <si>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</si>
  <si>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</si>
  <si>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</si>
  <si>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</si>
  <si>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</si>
  <si>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</si>
  <si>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</si>
  <si>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</si>
  <si>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</si>
  <si>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</si>
  <si>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</si>
  <si>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</si>
  <si>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</si>
  <si>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</si>
  <si>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</si>
  <si>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</si>
  <si>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</si>
  <si>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</si>
  <si>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</si>
  <si>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</si>
  <si>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</si>
  <si>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</si>
  <si>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</si>
  <si>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</si>
  <si>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</si>
  <si>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</si>
  <si>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</si>
  <si>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</si>
  <si>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</si>
  <si>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</si>
  <si>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</si>
  <si>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</si>
  <si>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</si>
  <si>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</si>
  <si>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</si>
  <si>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</si>
  <si>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</si>
  <si>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</si>
  <si>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</si>
  <si>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</si>
  <si>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</si>
  <si>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</si>
  <si>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</si>
  <si>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</si>
  <si>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</si>
  <si>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</si>
  <si>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</si>
  <si>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</si>
  <si>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</si>
  <si>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</si>
  <si>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</si>
  <si>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</si>
  <si>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</si>
  <si>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</si>
  <si>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</si>
  <si>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</si>
  <si>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</si>
  <si>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</si>
  <si>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</si>
  <si>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</si>
  <si>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</si>
  <si>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</si>
  <si>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</si>
  <si>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</si>
  <si>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</si>
  <si>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</si>
  <si>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</si>
  <si>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</si>
  <si>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</si>
  <si>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</si>
  <si>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</si>
  <si>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</si>
  <si>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</si>
  <si>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</si>
  <si>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</si>
  <si>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</si>
  <si>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</si>
  <si>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</si>
  <si>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</si>
  <si>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</si>
  <si>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</si>
  <si>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</si>
  <si>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</si>
  <si>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</si>
  <si>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</si>
  <si>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</si>
  <si>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</si>
  <si>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</si>
  <si>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</si>
  <si>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</si>
  <si>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</si>
  <si>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</si>
  <si>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</si>
  <si>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</si>
  <si>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</si>
  <si>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</si>
  <si>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</si>
  <si>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</si>
  <si>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</si>
  <si>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</si>
  <si>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</si>
  <si>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</si>
  <si>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</si>
  <si>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</si>
  <si>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</si>
  <si>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</si>
  <si>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</si>
  <si>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</si>
  <si>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</si>
  <si>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</si>
  <si>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</si>
  <si>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</si>
  <si>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</si>
  <si>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</si>
  <si>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</si>
  <si>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</si>
  <si>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</si>
  <si>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</si>
  <si>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</si>
  <si>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</si>
  <si>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</si>
  <si>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</si>
  <si>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</si>
  <si>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</si>
  <si>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</si>
  <si>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</si>
  <si>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</si>
  <si>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</si>
  <si>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</si>
  <si>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</si>
  <si>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</si>
  <si>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</si>
  <si>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</si>
  <si>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</si>
  <si>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</si>
  <si>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</si>
  <si>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</si>
  <si>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</si>
  <si>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</si>
  <si>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</si>
  <si>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</si>
  <si>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</si>
  <si>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</si>
  <si>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</si>
  <si>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</si>
  <si>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</si>
  <si>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</si>
  <si>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</si>
  <si>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</si>
  <si>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</si>
  <si>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</si>
  <si>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</si>
  <si>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</si>
  <si>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</si>
  <si>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</si>
  <si>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</si>
  <si>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</si>
  <si>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</si>
  <si>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</si>
  <si>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</si>
  <si>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</si>
  <si>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</si>
  <si>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</si>
  <si>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</si>
  <si>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</si>
  <si>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</si>
  <si>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</si>
  <si>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</si>
  <si>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</si>
  <si>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</si>
  <si>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</si>
  <si>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</si>
  <si>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</si>
  <si>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</si>
  <si>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</si>
  <si>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</si>
  <si>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</si>
  <si>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</si>
  <si>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</si>
  <si>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</si>
  <si>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</si>
  <si>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</si>
  <si>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</si>
  <si>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</si>
  <si>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</si>
  <si>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</si>
  <si>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</si>
  <si>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</si>
  <si>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</si>
  <si>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</si>
  <si>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</si>
  <si>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</si>
  <si>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</si>
  <si>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</si>
  <si>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</si>
  <si>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</si>
  <si>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</si>
  <si>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</si>
  <si>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</si>
  <si>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</si>
  <si>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</si>
  <si>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</si>
  <si>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</si>
  <si>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</si>
  <si>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</si>
  <si>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</si>
  <si>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</si>
  <si>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</si>
  <si>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</si>
  <si>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</si>
  <si>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</si>
  <si>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</si>
  <si>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</si>
  <si>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</si>
  <si>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</si>
  <si>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</si>
  <si>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</si>
  <si>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</si>
  <si>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</si>
  <si>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</si>
  <si>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</si>
  <si>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</si>
  <si>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</si>
  <si>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</si>
  <si>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</si>
  <si>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</si>
  <si>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</si>
  <si>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</si>
  <si>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</si>
  <si>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</si>
  <si>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</si>
  <si>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</si>
  <si>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</si>
  <si>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</si>
  <si>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</si>
  <si>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</si>
  <si>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</si>
  <si>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</si>
  <si>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</si>
  <si>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</si>
  <si>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</si>
  <si>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</si>
  <si>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</si>
  <si>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</si>
  <si>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</si>
  <si>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</si>
  <si>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</si>
  <si>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</si>
  <si>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</si>
  <si>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</si>
  <si>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</si>
  <si>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</si>
  <si>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</si>
  <si>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</si>
  <si>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</si>
  <si>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</si>
  <si>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</si>
  <si>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</si>
  <si>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</si>
  <si>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</si>
  <si>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</si>
  <si>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</si>
  <si>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</si>
  <si>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</si>
  <si>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</si>
  <si>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</si>
  <si>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</si>
  <si>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</si>
  <si>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</si>
  <si>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</si>
  <si>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</si>
  <si>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</si>
  <si>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</si>
  <si>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</si>
  <si>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</si>
  <si>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</si>
  <si>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</si>
  <si>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</si>
  <si>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</si>
  <si>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</si>
  <si>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</si>
  <si>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</si>
  <si>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</si>
  <si>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</si>
  <si>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</si>
  <si>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</si>
  <si>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</si>
  <si>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</si>
  <si>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</si>
  <si>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</si>
  <si>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</si>
  <si>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</si>
  <si>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</si>
  <si>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</si>
  <si>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</si>
  <si>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</si>
  <si>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</si>
  <si>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</si>
  <si>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</si>
  <si>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</si>
  <si>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</si>
  <si>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</si>
  <si>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</si>
  <si>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</si>
  <si>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</si>
  <si>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</si>
  <si>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</si>
  <si>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</si>
  <si>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</si>
  <si>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</si>
  <si>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</si>
  <si>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</si>
  <si>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</si>
  <si>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</si>
  <si>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</si>
  <si>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</si>
  <si>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</si>
  <si>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</si>
  <si>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</si>
  <si>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</si>
  <si>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</si>
  <si>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</si>
  <si>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</si>
  <si>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</si>
  <si>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</si>
  <si>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</si>
  <si>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</si>
  <si>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</si>
  <si>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</si>
  <si>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</si>
  <si>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</si>
  <si>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</si>
  <si>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</si>
  <si>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</si>
  <si>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</si>
  <si>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</si>
  <si>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</si>
  <si>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</si>
  <si>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</si>
  <si>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</si>
  <si>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</si>
  <si>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</si>
  <si>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</si>
  <si>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</si>
  <si>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</si>
  <si>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</si>
  <si>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</si>
  <si>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</si>
  <si>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</si>
  <si>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</si>
  <si>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</si>
  <si>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</si>
  <si>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</si>
  <si>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</si>
  <si>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</si>
  <si>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</si>
  <si>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</si>
  <si>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</si>
  <si>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</si>
  <si>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</si>
  <si>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</si>
  <si>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</si>
  <si>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</si>
  <si>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</si>
  <si>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</si>
  <si>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</si>
  <si>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</si>
  <si>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</si>
  <si>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</si>
  <si>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</si>
  <si>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</si>
  <si>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</si>
  <si>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</si>
  <si>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</si>
  <si>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</si>
  <si>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</si>
  <si>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</si>
  <si>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</si>
  <si>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</si>
  <si>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</si>
  <si>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</si>
  <si>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</si>
  <si>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</si>
  <si>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</si>
  <si>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</si>
  <si>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</si>
  <si>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</si>
  <si>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</si>
  <si>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</si>
  <si>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</si>
  <si>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</si>
  <si>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</si>
  <si>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</si>
  <si>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</si>
  <si>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</si>
  <si>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</si>
  <si>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</si>
  <si>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</si>
  <si>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</si>
  <si>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</si>
  <si>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</si>
  <si>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</si>
  <si>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</si>
  <si>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</si>
  <si>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</si>
  <si>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</si>
  <si>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</si>
  <si>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</si>
  <si>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</si>
  <si>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</si>
  <si>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</si>
  <si>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</si>
  <si>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</si>
  <si>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</si>
  <si>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</si>
  <si>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</si>
  <si>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</si>
  <si>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</si>
  <si>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</si>
  <si>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</si>
  <si>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</si>
  <si>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</si>
  <si>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</si>
  <si>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</si>
  <si>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</si>
  <si>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</si>
  <si>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</si>
  <si>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</si>
  <si>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</si>
  <si>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</si>
  <si>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</si>
  <si>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</si>
  <si>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</si>
  <si>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</si>
  <si>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</si>
  <si>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</si>
  <si>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</si>
  <si>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</si>
  <si>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</si>
  <si>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</si>
  <si>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</si>
  <si>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</si>
  <si>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</si>
  <si>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</si>
  <si>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</si>
  <si>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</si>
  <si>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</si>
  <si>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</si>
  <si>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</si>
  <si>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</si>
  <si>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</si>
  <si>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</si>
  <si>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</si>
  <si>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</si>
  <si>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</si>
  <si>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</si>
  <si>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</si>
  <si>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</si>
  <si>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</si>
  <si>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</si>
  <si>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</si>
  <si>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</si>
  <si>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</si>
  <si>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</si>
  <si>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</si>
  <si>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</si>
  <si>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</si>
  <si>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</si>
  <si>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</si>
  <si>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</si>
  <si>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</si>
  <si>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</si>
  <si>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</si>
  <si>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</si>
  <si>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</si>
  <si>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</si>
  <si>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</si>
  <si>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</si>
  <si>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</si>
  <si>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</si>
  <si>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</si>
  <si>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</si>
  <si>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</si>
  <si>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</si>
  <si>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</si>
  <si>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</si>
  <si>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</si>
  <si>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</si>
  <si>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</si>
  <si>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</si>
  <si>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</si>
  <si>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</si>
  <si>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</si>
  <si>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</si>
  <si>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</si>
  <si>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</si>
  <si>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</si>
  <si>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</si>
  <si>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</si>
  <si>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</si>
  <si>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</si>
  <si>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</si>
  <si>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</si>
  <si>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</si>
  <si>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</si>
  <si>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</si>
  <si>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</si>
  <si>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</si>
  <si>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</si>
  <si>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</si>
  <si>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</si>
  <si>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</si>
  <si>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</si>
  <si>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</si>
  <si>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</si>
  <si>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</si>
  <si>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</si>
  <si>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</si>
  <si>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</si>
  <si>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</si>
  <si>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</si>
  <si>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</si>
  <si>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</si>
  <si>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</si>
  <si>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</si>
  <si>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</si>
  <si>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</si>
  <si>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</si>
  <si>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</si>
  <si>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</si>
  <si>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</si>
  <si>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</si>
  <si>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</si>
  <si>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</si>
  <si>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</si>
  <si>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</si>
  <si>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</si>
  <si>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</si>
  <si>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</si>
  <si>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</si>
  <si>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</si>
  <si>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</si>
  <si>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</si>
  <si>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</si>
  <si>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</si>
  <si>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</si>
  <si>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</si>
  <si>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</si>
  <si>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</si>
  <si>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</si>
  <si>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</si>
  <si>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</si>
  <si>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</si>
  <si>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</si>
  <si>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</si>
  <si>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</si>
  <si>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</si>
  <si>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</si>
  <si>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</si>
  <si>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</si>
  <si>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</si>
  <si>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</si>
  <si>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</si>
  <si>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</si>
  <si>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</si>
  <si>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</si>
  <si>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</si>
  <si>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</si>
  <si>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</si>
  <si>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</si>
  <si>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</si>
  <si>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</si>
  <si>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</si>
  <si>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</si>
  <si>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</si>
  <si>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</si>
  <si>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</si>
  <si>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</si>
  <si>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</si>
  <si>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</si>
  <si>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</si>
  <si>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</si>
  <si>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</si>
  <si>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</si>
  <si>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</si>
  <si>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</si>
  <si>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</si>
  <si>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</si>
  <si>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</si>
  <si>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</si>
  <si>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</si>
  <si>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</si>
  <si>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</si>
  <si>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</si>
  <si>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</si>
  <si>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</si>
  <si>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</si>
  <si>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</si>
  <si>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</si>
  <si>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</si>
  <si>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</si>
  <si>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</si>
  <si>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</si>
  <si>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</si>
  <si>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</si>
  <si>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</si>
  <si>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</si>
  <si>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</si>
  <si>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</si>
  <si>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</si>
  <si>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</si>
  <si>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</si>
  <si>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</si>
  <si>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</si>
  <si>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</si>
  <si>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</si>
  <si>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</si>
  <si>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</si>
  <si>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</si>
  <si>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</si>
  <si>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</si>
  <si>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</si>
  <si>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</si>
  <si>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</si>
  <si>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</si>
  <si>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</si>
  <si>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</si>
  <si>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</si>
  <si>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</si>
  <si>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</si>
  <si>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</si>
  <si>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</si>
  <si>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</si>
  <si>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</si>
  <si>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</si>
  <si>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</si>
  <si>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</si>
  <si>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</si>
  <si>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</si>
  <si>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</si>
  <si>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</si>
  <si>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</si>
  <si>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</si>
  <si>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</si>
  <si>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</si>
  <si>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</si>
  <si>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</si>
  <si>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</si>
  <si>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</si>
  <si>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</si>
  <si>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</si>
  <si>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</si>
  <si>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</si>
  <si>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</si>
  <si>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</si>
  <si>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</si>
  <si>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</si>
  <si>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</si>
  <si>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</si>
  <si>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</si>
  <si>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</si>
  <si>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</si>
  <si>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</si>
  <si>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</si>
  <si>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</si>
  <si>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</si>
  <si>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</si>
  <si>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</si>
  <si>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</si>
  <si>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</si>
  <si>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</si>
  <si>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</si>
  <si>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</si>
  <si>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</si>
  <si>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</si>
  <si>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</si>
  <si>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</si>
  <si>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</si>
  <si>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</si>
  <si>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</si>
  <si>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</si>
  <si>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</si>
  <si>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</si>
  <si>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</si>
  <si>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</si>
  <si>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</si>
  <si>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</si>
  <si>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</si>
  <si>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</si>
  <si>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</si>
  <si>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</si>
  <si>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</si>
  <si>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</si>
  <si>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</si>
  <si>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</si>
  <si>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</si>
  <si>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</si>
  <si>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</si>
  <si>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</si>
  <si>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</si>
  <si>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</si>
  <si>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</si>
  <si>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</si>
  <si>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</si>
  <si>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</si>
  <si>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</si>
  <si>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</si>
  <si>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</si>
  <si>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</si>
  <si>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</si>
  <si>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</si>
  <si>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</si>
  <si>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</si>
  <si>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</si>
  <si>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</si>
  <si>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</si>
  <si>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</si>
  <si>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</si>
  <si>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</si>
  <si>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</si>
  <si>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</si>
  <si>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</si>
  <si>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</si>
  <si>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</si>
  <si>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</si>
  <si>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</si>
  <si>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</si>
  <si>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</si>
  <si>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</si>
  <si>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</si>
  <si>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</si>
  <si>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</si>
  <si>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</si>
  <si>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</si>
  <si>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</si>
  <si>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</si>
  <si>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</si>
  <si>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</si>
  <si>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</si>
  <si>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</si>
  <si>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</si>
  <si>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</si>
  <si>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</si>
  <si>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</si>
  <si>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</si>
  <si>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</si>
  <si>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</si>
  <si>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</si>
  <si>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</si>
  <si>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</si>
  <si>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</si>
  <si>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</si>
  <si>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</si>
  <si>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</si>
  <si>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</si>
  <si>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</si>
  <si>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</si>
  <si>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</si>
  <si>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</si>
  <si>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</si>
  <si>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</si>
  <si>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</si>
  <si>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</si>
  <si>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</si>
  <si>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</si>
  <si>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</si>
  <si>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</si>
  <si>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</si>
  <si>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</si>
  <si>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</si>
  <si>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</si>
  <si>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</si>
  <si>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</si>
  <si>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</si>
  <si>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</si>
  <si>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</si>
  <si>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</si>
  <si>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</si>
  <si>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</si>
  <si>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</si>
  <si>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</si>
  <si>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</si>
  <si>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</si>
  <si>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</si>
  <si>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</si>
  <si>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</si>
  <si>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</si>
  <si>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</si>
  <si>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</si>
  <si>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</si>
  <si>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</si>
  <si>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</si>
  <si>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</si>
  <si>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</si>
  <si>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</si>
  <si>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</si>
  <si>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</si>
  <si>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</si>
  <si>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</si>
  <si>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</si>
  <si>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</si>
  <si>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</si>
  <si>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</si>
  <si>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</si>
  <si>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</si>
  <si>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</si>
  <si>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</si>
  <si>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</si>
  <si>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</si>
  <si>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</si>
  <si>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</si>
  <si>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</si>
  <si>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</si>
  <si>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</si>
  <si>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</si>
  <si>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</si>
  <si>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</si>
  <si>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</si>
  <si>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</si>
  <si>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</si>
  <si>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</si>
  <si>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</si>
  <si>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</si>
  <si>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</si>
  <si>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</si>
  <si>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</si>
  <si>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</si>
  <si>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</si>
  <si>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</si>
  <si>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</si>
  <si>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</si>
  <si>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</si>
  <si>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</si>
  <si>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</si>
  <si>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</si>
  <si>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</si>
  <si>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</si>
  <si>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</si>
  <si>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</si>
  <si>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</si>
  <si>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</si>
  <si>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</si>
  <si>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</si>
  <si>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</si>
  <si>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</si>
  <si>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</si>
  <si>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</si>
  <si>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</si>
  <si>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</si>
  <si>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</si>
  <si>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</si>
  <si>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</si>
  <si>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</si>
  <si>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</si>
  <si>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</si>
  <si>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</si>
  <si>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</si>
  <si>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</si>
  <si>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</si>
  <si>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</si>
  <si>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</si>
  <si>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</si>
  <si>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</si>
  <si>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</si>
  <si>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</si>
  <si>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</si>
  <si>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</si>
  <si>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</si>
  <si>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</si>
  <si>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</si>
  <si>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</si>
  <si>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</si>
  <si>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</si>
  <si>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</si>
  <si>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</si>
  <si>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</si>
  <si>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</si>
  <si>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</si>
  <si>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</si>
  <si>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</si>
  <si>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</si>
  <si>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</si>
  <si>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</si>
  <si>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</si>
  <si>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</si>
  <si>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</si>
  <si>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</si>
  <si>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</si>
  <si>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</si>
  <si>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</si>
  <si>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</si>
  <si>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</si>
  <si>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</si>
  <si>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</si>
  <si>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</si>
  <si>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</si>
  <si>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</si>
  <si>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</si>
  <si>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</si>
  <si>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</si>
  <si>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</si>
  <si>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</si>
  <si>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</si>
  <si>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</si>
  <si>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</si>
  <si>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</si>
  <si>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</si>
  <si>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</si>
  <si>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</si>
  <si>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</si>
  <si>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</si>
  <si>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</si>
  <si>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</si>
  <si>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</si>
  <si>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</si>
  <si>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</si>
  <si>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</si>
  <si>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</si>
  <si>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</si>
  <si>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</si>
  <si>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</si>
  <si>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</si>
  <si>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</si>
  <si>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</si>
  <si>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</si>
  <si>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</si>
  <si>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</si>
  <si>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</si>
  <si>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</si>
  <si>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</si>
  <si>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</si>
  <si>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</si>
  <si>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</si>
  <si>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</si>
  <si>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</si>
  <si>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</si>
  <si>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</si>
  <si>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</si>
  <si>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</si>
  <si>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</si>
  <si>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</si>
  <si>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</si>
  <si>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</si>
  <si>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</si>
  <si>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</si>
  <si>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</si>
  <si>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</si>
  <si>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</si>
  <si>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</si>
  <si>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</si>
  <si>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</si>
  <si>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</si>
  <si>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</si>
  <si>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</si>
  <si>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</si>
  <si>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</si>
  <si>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</si>
  <si>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</si>
  <si>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</si>
  <si>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</si>
  <si>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</si>
  <si>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</si>
  <si>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</si>
  <si>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</si>
  <si>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</si>
  <si>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</si>
  <si>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</si>
  <si>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</si>
  <si>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</si>
  <si>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</si>
  <si>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</si>
  <si>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</si>
  <si>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</si>
  <si>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</si>
  <si>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</si>
  <si>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</si>
  <si>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</si>
  <si>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</si>
  <si>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</si>
  <si>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</si>
  <si>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</si>
  <si>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</si>
  <si>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</si>
  <si>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</si>
  <si>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</si>
  <si>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</si>
  <si>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</si>
  <si>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</si>
  <si>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</si>
  <si>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</si>
  <si>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</si>
  <si>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</si>
  <si>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</si>
  <si>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</si>
  <si>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</si>
  <si>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</si>
  <si>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</si>
  <si>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</si>
  <si>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</si>
  <si>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</si>
  <si>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</si>
  <si>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</si>
  <si>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</si>
  <si>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</si>
  <si>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</si>
  <si>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</si>
  <si>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</si>
  <si>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</si>
  <si>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</si>
  <si>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</si>
  <si>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</si>
  <si>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</si>
  <si>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</si>
  <si>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</si>
  <si>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</si>
  <si>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</si>
  <si>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</si>
  <si>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</si>
  <si>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</si>
  <si>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</si>
  <si>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</si>
  <si>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</si>
  <si>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</si>
  <si>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</si>
  <si>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</si>
  <si>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</si>
  <si>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</si>
  <si>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</si>
  <si>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</si>
  <si>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</si>
  <si>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</si>
  <si>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</si>
  <si>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</si>
  <si>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</si>
  <si>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</si>
  <si>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</si>
  <si>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</si>
  <si>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</si>
  <si>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</si>
  <si>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</si>
  <si>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</si>
  <si>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</si>
  <si>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</si>
  <si>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</si>
  <si>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</si>
  <si>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</si>
  <si>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</si>
  <si>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</si>
  <si>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</si>
  <si>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</si>
  <si>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</si>
  <si>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</si>
  <si>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</si>
  <si>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</si>
  <si>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</si>
  <si>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</si>
  <si>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</si>
  <si>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</si>
  <si>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</si>
  <si>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</si>
  <si>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</si>
  <si>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</si>
  <si>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</si>
  <si>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</si>
  <si>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</si>
  <si>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</si>
  <si>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</si>
  <si>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</si>
  <si>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</si>
  <si>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</si>
  <si>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</si>
  <si>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</si>
  <si>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</si>
  <si>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</si>
  <si>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</si>
  <si>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</si>
  <si>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</si>
  <si>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</si>
  <si>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</si>
  <si>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</si>
  <si>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</si>
  <si>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</si>
  <si>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</si>
  <si>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</si>
  <si>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</si>
  <si>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</si>
  <si>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</si>
  <si>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</si>
  <si>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</si>
  <si>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</si>
  <si>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</si>
  <si>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</si>
  <si>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</si>
  <si>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</si>
  <si>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</si>
  <si>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</si>
  <si>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</si>
  <si>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</si>
  <si>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</si>
  <si>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</si>
  <si>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</si>
  <si>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</si>
  <si>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</si>
  <si>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</si>
  <si>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</si>
  <si>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</si>
  <si>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</si>
  <si>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</si>
  <si>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</si>
  <si>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</si>
  <si>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</si>
  <si>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</si>
  <si>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</si>
  <si>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</si>
  <si>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</si>
  <si>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</si>
  <si>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</si>
  <si>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</si>
  <si>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</si>
  <si>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</si>
  <si>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</si>
  <si>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</si>
  <si>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</si>
  <si>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</si>
  <si>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</si>
  <si>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</si>
  <si>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</si>
  <si>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</si>
  <si>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</si>
  <si>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</si>
  <si>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</si>
  <si>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</si>
  <si>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</si>
  <si>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</si>
  <si>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</si>
  <si>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</si>
  <si>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</si>
  <si>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</si>
  <si>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</si>
  <si>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</si>
  <si>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</si>
  <si>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</si>
  <si>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</si>
  <si>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</si>
  <si>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</si>
  <si>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</si>
  <si>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</si>
  <si>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</si>
  <si>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</si>
  <si>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</si>
  <si>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</si>
  <si>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</si>
  <si>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</si>
  <si>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</si>
  <si>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</si>
  <si>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</si>
  <si>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</si>
  <si>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</si>
  <si>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</si>
  <si>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</si>
  <si>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</si>
  <si>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</si>
  <si>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</si>
  <si>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</si>
  <si>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</si>
  <si>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</si>
  <si>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</si>
  <si>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</si>
  <si>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</si>
  <si>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</si>
  <si>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</si>
  <si>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</si>
  <si>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</si>
  <si>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</si>
  <si>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</si>
  <si>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</si>
  <si>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</si>
  <si>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</si>
  <si>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</si>
  <si>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</si>
  <si>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</si>
  <si>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</si>
  <si>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</si>
  <si>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</si>
  <si>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</si>
  <si>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</si>
  <si>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</si>
  <si>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</si>
  <si>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</si>
  <si>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</si>
  <si>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</si>
  <si>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</si>
  <si>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</si>
  <si>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</si>
  <si>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</si>
  <si>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</si>
  <si>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</si>
  <si>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</si>
  <si>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</si>
  <si>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</si>
  <si>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</si>
  <si>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</si>
  <si>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</si>
  <si>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</si>
  <si>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</si>
  <si>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</si>
  <si>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</si>
  <si>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</si>
  <si>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</si>
  <si>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</si>
  <si>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</si>
  <si>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</si>
  <si>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</si>
  <si>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</si>
  <si>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</si>
  <si>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</si>
  <si>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</si>
  <si>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</si>
  <si>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</si>
  <si>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</si>
  <si>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</si>
  <si>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</si>
  <si>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</si>
  <si>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</si>
  <si>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</si>
  <si>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</si>
  <si>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</si>
  <si>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</si>
  <si>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</si>
  <si>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</si>
  <si>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</si>
  <si>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</si>
  <si>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</si>
  <si>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</si>
  <si>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</si>
  <si>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</si>
  <si>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</si>
  <si>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</si>
  <si>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</si>
  <si>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</si>
  <si>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</si>
  <si>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</si>
  <si>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</si>
  <si>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</si>
  <si>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</si>
  <si>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</si>
  <si>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</si>
  <si>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</si>
  <si>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</si>
  <si>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</si>
  <si>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</si>
  <si>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</si>
  <si>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</si>
  <si>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</si>
  <si>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</si>
  <si>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</si>
  <si>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</si>
  <si>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</si>
  <si>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</si>
  <si>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</si>
  <si>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</si>
  <si>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</si>
  <si>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</si>
  <si>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</si>
  <si>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</si>
  <si>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</si>
  <si>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</si>
  <si>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</si>
  <si>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</si>
  <si>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</si>
  <si>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</si>
  <si>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</si>
  <si>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</si>
  <si>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</si>
  <si>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</si>
  <si>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</si>
  <si>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</si>
  <si>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</si>
  <si>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</si>
  <si>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</si>
  <si>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</si>
  <si>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</si>
  <si>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</si>
  <si>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</si>
  <si>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</si>
  <si>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</si>
  <si>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</si>
  <si>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</si>
  <si>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</si>
  <si>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</si>
  <si>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</si>
  <si>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</si>
  <si>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</si>
  <si>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</si>
  <si>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</si>
  <si>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</si>
  <si>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</si>
  <si>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</si>
  <si>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</si>
  <si>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</si>
  <si>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</si>
  <si>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</si>
  <si>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</si>
  <si>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</si>
  <si>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</si>
  <si>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</si>
  <si>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</si>
  <si>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</si>
  <si>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</si>
  <si>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</si>
  <si>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</si>
  <si>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</si>
  <si>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</si>
  <si>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</si>
  <si>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</si>
  <si>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</si>
  <si>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</si>
  <si>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</si>
  <si>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</si>
  <si>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</si>
  <si>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</si>
  <si>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</si>
  <si>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</si>
  <si>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</si>
  <si>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</si>
  <si>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</si>
  <si>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</si>
  <si>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</si>
  <si>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</si>
  <si>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</si>
  <si>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</si>
  <si>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</si>
  <si>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</si>
  <si>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</si>
  <si>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</si>
  <si>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</si>
  <si>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</si>
  <si>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</si>
  <si>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</si>
  <si>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</si>
  <si>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</si>
  <si>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</si>
  <si>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</si>
  <si>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</si>
  <si>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</si>
  <si>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</si>
  <si>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</si>
  <si>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</si>
  <si>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</si>
  <si>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</si>
  <si>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</si>
  <si>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</si>
  <si>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</si>
  <si>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</si>
  <si>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</si>
  <si>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</si>
  <si>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</si>
  <si>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</si>
  <si>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</si>
  <si>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</si>
  <si>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</si>
  <si>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</si>
  <si>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</si>
  <si>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</si>
  <si>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</si>
  <si>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</si>
  <si>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</si>
  <si>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</si>
  <si>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</si>
  <si>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</si>
  <si>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</si>
  <si>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</si>
  <si>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</si>
  <si>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</si>
  <si>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</si>
  <si>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</si>
  <si>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</si>
  <si>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</si>
  <si>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</si>
  <si>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</si>
  <si>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</si>
  <si>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</si>
  <si>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</si>
  <si>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</si>
  <si>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</si>
  <si>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</si>
  <si>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</si>
  <si>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</si>
  <si>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</si>
  <si>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</si>
  <si>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</si>
  <si>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</si>
  <si>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</si>
  <si>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</si>
  <si>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</si>
  <si>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</si>
  <si>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</si>
  <si>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</si>
  <si>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</si>
  <si>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</si>
  <si>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</si>
  <si>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</si>
  <si>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</si>
  <si>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</si>
  <si>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</si>
  <si>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</si>
  <si>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</si>
  <si>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</si>
  <si>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</si>
  <si>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</si>
  <si>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</si>
  <si>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</si>
  <si>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</si>
  <si>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</si>
  <si>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</si>
  <si>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</si>
  <si>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</si>
  <si>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</si>
  <si>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</si>
  <si>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</si>
  <si>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</si>
  <si>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</si>
  <si>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</si>
  <si>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</si>
  <si>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</si>
  <si>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</si>
  <si>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</si>
  <si>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</si>
  <si>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</si>
  <si>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</si>
  <si>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</si>
  <si>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</si>
  <si>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</si>
  <si>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</si>
  <si>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</si>
  <si>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</si>
  <si>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</si>
  <si>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</si>
  <si>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</si>
  <si>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</si>
  <si>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</si>
  <si>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</si>
  <si>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</si>
  <si>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</si>
  <si>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</si>
  <si>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</si>
  <si>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</si>
  <si>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</si>
  <si>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</si>
  <si>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</si>
  <si>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</si>
  <si>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</si>
  <si>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</si>
  <si>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</si>
  <si>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</si>
  <si>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</si>
  <si>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</si>
  <si>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</si>
  <si>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</si>
  <si>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</si>
  <si>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</si>
  <si>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</si>
  <si>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</si>
  <si>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</si>
  <si>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</si>
  <si>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</si>
  <si>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</si>
  <si>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</si>
  <si>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</si>
  <si>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</si>
  <si>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</si>
  <si>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</si>
  <si>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</si>
  <si>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</si>
  <si>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</si>
  <si>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</si>
  <si>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</si>
  <si>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</si>
  <si>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</si>
  <si>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</si>
  <si>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</si>
  <si>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</si>
  <si>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</si>
  <si>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</si>
  <si>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</si>
  <si>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</si>
  <si>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</si>
  <si>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</si>
  <si>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</si>
  <si>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</si>
  <si>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</si>
  <si>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</si>
  <si>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</si>
  <si>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</si>
  <si>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</si>
  <si>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</si>
  <si>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</si>
  <si>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</si>
  <si>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</si>
  <si>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</si>
  <si>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</si>
  <si>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</si>
  <si>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</si>
  <si>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</si>
  <si>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</si>
  <si>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</si>
  <si>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</si>
  <si>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</si>
  <si>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</si>
  <si>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</si>
  <si>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</si>
  <si>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</si>
  <si>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</si>
  <si>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</si>
  <si>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</si>
  <si>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</si>
  <si>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</si>
  <si>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</si>
  <si>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</si>
  <si>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</si>
  <si>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</si>
  <si>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</si>
  <si>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</si>
  <si>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</si>
  <si>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</si>
  <si>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</si>
  <si>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</si>
  <si>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</si>
  <si>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</si>
  <si>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</si>
  <si>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</si>
  <si>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</si>
  <si>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</si>
  <si>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</si>
  <si>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</si>
  <si>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</si>
  <si>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</si>
  <si>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</si>
  <si>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</si>
  <si>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</si>
  <si>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</si>
  <si>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</si>
  <si>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</si>
  <si>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</si>
  <si>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</si>
  <si>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</si>
  <si>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</si>
  <si>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</si>
  <si>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</si>
  <si>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</si>
  <si>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</si>
  <si>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</si>
  <si>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</si>
  <si>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</si>
  <si>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</si>
  <si>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</si>
  <si>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</si>
  <si>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</si>
  <si>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</si>
  <si>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</si>
  <si>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</si>
  <si>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</si>
  <si>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</si>
  <si>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</si>
  <si>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</si>
  <si>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</si>
  <si>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</si>
  <si>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</si>
  <si>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</si>
  <si>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</si>
  <si>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</si>
  <si>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</si>
  <si>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</si>
  <si>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</si>
  <si>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</si>
  <si>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</si>
  <si>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</si>
  <si>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</si>
  <si>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</si>
  <si>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</si>
  <si>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</si>
  <si>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</si>
  <si>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</si>
  <si>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</si>
  <si>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</si>
  <si>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</si>
  <si>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</si>
  <si>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</si>
  <si>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</si>
  <si>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</si>
  <si>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</si>
  <si>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</si>
  <si>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</si>
  <si>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</si>
  <si>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</si>
  <si>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</si>
  <si>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</si>
  <si>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</si>
  <si>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</si>
  <si>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</si>
  <si>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</si>
  <si>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</si>
  <si>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</si>
  <si>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</si>
  <si>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</si>
  <si>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</si>
  <si>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</si>
  <si>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</si>
  <si>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</si>
  <si>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</si>
  <si>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</si>
  <si>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</si>
  <si>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</si>
  <si>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</si>
  <si>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</si>
  <si>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</si>
  <si>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</si>
  <si>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</si>
  <si>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</si>
  <si>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</si>
  <si>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</si>
  <si>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</si>
  <si>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</si>
  <si>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</si>
  <si>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</si>
  <si>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</si>
  <si>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</si>
  <si>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</si>
  <si>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</si>
  <si>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</si>
  <si>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</si>
  <si>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</si>
  <si>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</si>
  <si>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</si>
  <si>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</si>
  <si>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</si>
  <si>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</si>
  <si>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</si>
  <si>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</si>
  <si>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</si>
  <si>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</si>
  <si>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</si>
  <si>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</si>
  <si>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</si>
  <si>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</si>
  <si>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</si>
  <si>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</si>
  <si>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</si>
  <si>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</si>
  <si>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</si>
  <si>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</si>
  <si>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</si>
  <si>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</si>
  <si>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</si>
  <si>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</si>
  <si>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</si>
  <si>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</si>
  <si>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</si>
  <si>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</si>
  <si>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</si>
  <si>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</si>
  <si>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</si>
  <si>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</si>
  <si>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</si>
  <si>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</si>
  <si>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</si>
  <si>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</si>
  <si>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</si>
  <si>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</si>
  <si>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</si>
  <si>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</si>
  <si>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</si>
  <si>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</si>
  <si>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</si>
  <si>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</si>
  <si>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</si>
  <si>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</si>
  <si>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</si>
  <si>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</si>
  <si>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</si>
  <si>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</si>
  <si>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</si>
  <si>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</si>
  <si>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</si>
  <si>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</si>
  <si>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</si>
  <si>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</si>
  <si>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</si>
  <si>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</si>
  <si>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</si>
  <si>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</si>
  <si>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</si>
  <si>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</si>
  <si>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</si>
  <si>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</si>
  <si>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</si>
  <si>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</si>
  <si>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</si>
  <si>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</si>
  <si>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</si>
  <si>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</si>
  <si>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</si>
  <si>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</si>
  <si>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</si>
  <si>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</si>
  <si>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</si>
  <si>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</si>
  <si>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</si>
  <si>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</si>
  <si>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</si>
  <si>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</si>
  <si>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</si>
  <si>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</si>
  <si>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</si>
  <si>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</si>
  <si>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</si>
  <si>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</si>
  <si>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</si>
  <si>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</si>
  <si>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</si>
  <si>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</si>
  <si>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</si>
  <si>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</si>
  <si>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</si>
  <si>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</si>
  <si>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</si>
  <si>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</si>
  <si>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</si>
  <si>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</si>
  <si>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</si>
  <si>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</si>
  <si>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</si>
  <si>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</si>
  <si>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</si>
  <si>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</si>
  <si>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</si>
  <si>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</si>
  <si>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</si>
  <si>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</si>
  <si>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</si>
  <si>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</si>
  <si>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</si>
  <si>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</si>
  <si>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</si>
  <si>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</si>
  <si>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</si>
  <si>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</si>
  <si>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</si>
  <si>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</si>
  <si>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</si>
  <si>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</si>
  <si>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</si>
  <si>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</si>
  <si>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</si>
  <si>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</si>
  <si>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</si>
  <si>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</si>
  <si>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</si>
  <si>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</si>
  <si>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</si>
  <si>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</si>
  <si>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</si>
  <si>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</si>
  <si>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</si>
  <si>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</si>
  <si>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</si>
  <si>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</si>
  <si>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</si>
  <si>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</si>
  <si>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</si>
  <si>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</si>
  <si>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</si>
  <si>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</si>
  <si>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</si>
  <si>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</si>
  <si>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</si>
  <si>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</si>
  <si>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</si>
  <si>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</si>
  <si>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</si>
  <si>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</si>
  <si>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</si>
  <si>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</si>
  <si>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</si>
  <si>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</si>
  <si>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</si>
  <si>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</si>
  <si>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</si>
  <si>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</si>
  <si>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</si>
  <si>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</si>
  <si>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</si>
  <si>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</si>
  <si>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</si>
  <si>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</si>
  <si>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</si>
  <si>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</si>
  <si>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</si>
  <si>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</si>
  <si>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</si>
  <si>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</si>
  <si>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</si>
  <si>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</si>
  <si>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</si>
  <si>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</si>
  <si>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</si>
  <si>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</si>
  <si>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</si>
  <si>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</si>
  <si>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</si>
  <si>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</si>
  <si>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</si>
  <si>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</si>
  <si>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</si>
  <si>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</si>
  <si>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</si>
  <si>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</si>
  <si>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</si>
  <si>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</si>
  <si>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</si>
  <si>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</si>
  <si>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</si>
  <si>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</si>
  <si>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</si>
  <si>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</si>
  <si>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</si>
  <si>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</si>
  <si>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</si>
  <si>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</si>
  <si>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</si>
  <si>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</si>
  <si>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</si>
  <si>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</si>
  <si>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</si>
  <si>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</si>
  <si>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</si>
  <si>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</si>
  <si>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</si>
  <si>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</si>
  <si>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</si>
  <si>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</si>
  <si>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</si>
  <si>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</si>
  <si>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</si>
  <si>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</si>
  <si>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</si>
  <si>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</si>
  <si>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</si>
  <si>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</si>
  <si>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</si>
  <si>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</si>
  <si>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</si>
  <si>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</si>
  <si>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</si>
  <si>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</si>
  <si>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</si>
  <si>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</si>
  <si>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</si>
  <si>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</si>
  <si>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</si>
  <si>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</si>
  <si>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</si>
  <si>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</si>
  <si>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</si>
  <si>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</si>
  <si>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</si>
  <si>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</si>
  <si>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</si>
  <si>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</si>
  <si>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</si>
  <si>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</si>
  <si>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</si>
  <si>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</si>
  <si>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</si>
  <si>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</si>
  <si>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</si>
  <si>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</si>
  <si>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</si>
  <si>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</si>
  <si>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</si>
  <si>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</si>
  <si>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</si>
  <si>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</si>
  <si>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</si>
  <si>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</si>
  <si>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</si>
  <si>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</si>
  <si>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</si>
  <si>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</si>
  <si>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</si>
  <si>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</si>
  <si>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</si>
  <si>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</si>
  <si>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</si>
  <si>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</si>
  <si>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</si>
  <si>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</si>
  <si>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</si>
  <si>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</si>
  <si>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</si>
  <si>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</si>
  <si>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</si>
  <si>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</si>
  <si>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</si>
  <si>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</si>
  <si>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</si>
  <si>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</si>
  <si>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</si>
  <si>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</si>
  <si>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</si>
  <si>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</si>
  <si>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</si>
  <si>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</si>
  <si>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</si>
  <si>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</si>
  <si>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</si>
  <si>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</si>
  <si>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</si>
  <si>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</si>
  <si>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</si>
  <si>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</si>
  <si>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</si>
  <si>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</si>
  <si>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</si>
  <si>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</si>
  <si>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</si>
  <si>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</si>
  <si>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</si>
  <si>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</si>
  <si>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</si>
  <si>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</si>
  <si>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</si>
  <si>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</si>
  <si>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</si>
  <si>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</si>
  <si>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</si>
  <si>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</si>
  <si>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</si>
  <si>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</si>
  <si>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</si>
  <si>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</si>
  <si>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</si>
  <si>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</si>
  <si>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</si>
  <si>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</si>
  <si>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</si>
  <si>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</si>
  <si>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</si>
  <si>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</si>
  <si>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</si>
  <si>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</si>
  <si>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</si>
  <si>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</si>
  <si>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</si>
  <si>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</si>
  <si>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</si>
  <si>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</si>
  <si>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</si>
  <si>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</si>
  <si>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</si>
  <si>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</si>
  <si>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</si>
  <si>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</si>
  <si>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</si>
  <si>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</si>
  <si>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</si>
  <si>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</si>
  <si>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</si>
  <si>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</si>
  <si>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</si>
  <si>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</si>
  <si>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</si>
  <si>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</si>
  <si>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</si>
  <si>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</si>
  <si>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</si>
  <si>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</si>
  <si>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</si>
  <si>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</si>
  <si>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</si>
  <si>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</si>
  <si>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</si>
  <si>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</si>
  <si>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</si>
  <si>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</si>
  <si>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</si>
  <si>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</si>
  <si>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</si>
  <si>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</si>
  <si>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</si>
  <si>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</si>
  <si>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</si>
  <si>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</si>
  <si>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</si>
  <si>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</si>
  <si>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</si>
  <si>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</si>
  <si>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</si>
  <si>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</si>
  <si>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</si>
  <si>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</si>
  <si>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</si>
  <si>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</si>
  <si>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</si>
  <si>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</si>
  <si>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</si>
  <si>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</si>
  <si>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</si>
  <si>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</si>
  <si>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</si>
  <si>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</si>
  <si>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</si>
  <si>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</si>
  <si>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</si>
  <si>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</si>
  <si>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</si>
  <si>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</si>
  <si>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</si>
  <si>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</si>
  <si>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</si>
  <si>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</si>
  <si>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</si>
  <si>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</si>
  <si>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</si>
  <si>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</si>
  <si>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</si>
  <si>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</si>
  <si>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</si>
  <si>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</si>
  <si>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</si>
  <si>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</si>
  <si>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</si>
  <si>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</si>
  <si>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</si>
  <si>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</si>
  <si>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</si>
  <si>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</si>
  <si>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</si>
  <si>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</si>
  <si>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</si>
  <si>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</si>
  <si>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</si>
  <si>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</si>
  <si>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</si>
  <si>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</si>
  <si>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</si>
  <si>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</si>
  <si>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</si>
  <si>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</si>
  <si>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</si>
  <si>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</si>
  <si>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</si>
  <si>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</si>
  <si>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</si>
  <si>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</si>
  <si>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</si>
  <si>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</si>
  <si>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</si>
  <si>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</si>
  <si>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</si>
  <si>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</si>
  <si>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</si>
  <si>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</si>
  <si>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</si>
  <si>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</si>
  <si>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</si>
  <si>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</si>
  <si>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</si>
  <si>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</si>
  <si>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</si>
  <si>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</si>
  <si>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</si>
  <si>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</si>
  <si>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</si>
  <si>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</si>
  <si>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</si>
  <si>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</si>
  <si>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</si>
  <si>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</si>
  <si>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</si>
  <si>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</si>
  <si>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</si>
  <si>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</si>
  <si>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</si>
  <si>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</si>
  <si>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</si>
  <si>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</si>
  <si>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</si>
  <si>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</si>
  <si>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</si>
  <si>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</si>
  <si>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</si>
  <si>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</si>
  <si>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</si>
  <si>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</si>
  <si>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</si>
  <si>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</si>
  <si>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</si>
  <si>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</si>
  <si>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</si>
  <si>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</si>
  <si>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</si>
  <si>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</si>
  <si>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</si>
  <si>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</si>
  <si>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</si>
  <si>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</si>
  <si>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</si>
  <si>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</si>
  <si>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</si>
  <si>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</si>
  <si>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</si>
  <si>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</si>
  <si>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</si>
  <si>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</si>
  <si>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</si>
  <si>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</si>
  <si>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</si>
  <si>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</si>
  <si>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</si>
  <si>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</si>
  <si>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</si>
  <si>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</si>
  <si>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</si>
  <si>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</si>
  <si>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</si>
  <si>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</si>
  <si>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</si>
  <si>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</si>
  <si>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</si>
  <si>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</si>
  <si>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</si>
  <si>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</si>
  <si>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</si>
  <si>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</si>
  <si>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</si>
  <si>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</si>
  <si>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</si>
  <si>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</si>
  <si>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</si>
  <si>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</si>
  <si>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</si>
  <si>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</si>
  <si>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</si>
  <si>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</si>
  <si>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</si>
  <si>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</si>
  <si>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</si>
  <si>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</si>
  <si>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</si>
  <si>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</si>
  <si>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</si>
  <si>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</si>
  <si>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</si>
  <si>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</si>
  <si>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</si>
  <si>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</si>
  <si>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</si>
  <si>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</si>
  <si>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</si>
  <si>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</si>
  <si>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</si>
  <si>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</si>
  <si>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</si>
  <si>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</si>
  <si>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</si>
  <si>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</si>
  <si>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</si>
  <si>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</si>
  <si>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</si>
  <si>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</si>
  <si>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</si>
  <si>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</si>
  <si>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</si>
  <si>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</si>
  <si>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</si>
  <si>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</si>
  <si>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</si>
  <si>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</si>
  <si>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</si>
  <si>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</si>
  <si>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</si>
  <si>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</si>
  <si>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</si>
  <si>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</si>
  <si>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</si>
  <si>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</si>
  <si>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</si>
  <si>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</si>
  <si>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</si>
  <si>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</si>
  <si>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</si>
  <si>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</si>
  <si>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</si>
  <si>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</si>
  <si>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</si>
  <si>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</si>
  <si>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</si>
  <si>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</si>
  <si>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</si>
  <si>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</si>
  <si>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</si>
  <si>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</si>
  <si>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</si>
  <si>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</si>
  <si>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</si>
  <si>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</si>
  <si>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</si>
  <si>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</si>
  <si>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</si>
  <si>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</si>
  <si>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</si>
  <si>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</si>
  <si>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</si>
  <si>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</si>
  <si>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</si>
  <si>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</si>
  <si>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</si>
  <si>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</si>
  <si>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</si>
  <si>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</si>
  <si>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</si>
  <si>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</si>
  <si>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</si>
  <si>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</si>
  <si>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</si>
  <si>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</si>
  <si>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</si>
  <si>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</si>
  <si>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</si>
  <si>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</si>
  <si>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</si>
  <si>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</si>
  <si>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</si>
  <si>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</si>
  <si>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</si>
  <si>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</si>
  <si>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</si>
  <si>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</si>
  <si>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</si>
  <si>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</si>
  <si>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</si>
  <si>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</si>
  <si>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</si>
  <si>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</si>
  <si>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</si>
  <si>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</si>
  <si>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</si>
  <si>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</si>
  <si>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</si>
  <si>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</si>
  <si>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</si>
  <si>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</si>
  <si>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</si>
  <si>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</si>
  <si>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</si>
  <si>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</si>
  <si>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</si>
  <si>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</si>
  <si>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</si>
  <si>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</si>
  <si>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</si>
  <si>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</si>
  <si>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</si>
  <si>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</si>
  <si>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</si>
  <si>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</si>
  <si>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</si>
  <si>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</si>
  <si>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</si>
  <si>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</si>
  <si>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</si>
  <si>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</si>
  <si>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</si>
  <si>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</si>
  <si>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</si>
  <si>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</si>
  <si>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</si>
  <si>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</si>
  <si>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</si>
  <si>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</si>
  <si>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</si>
  <si>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</si>
  <si>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</si>
  <si>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</si>
  <si>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</si>
  <si>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</si>
  <si>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</si>
  <si>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</si>
  <si>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</si>
  <si>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</si>
  <si>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</si>
  <si>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</si>
  <si>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</si>
  <si>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</si>
  <si>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</si>
  <si>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</si>
  <si>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</si>
  <si>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</si>
  <si>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</si>
  <si>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</si>
  <si>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</si>
  <si>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</si>
  <si>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</si>
  <si>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</si>
  <si>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</si>
  <si>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</si>
  <si>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</si>
  <si>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</si>
  <si>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</si>
  <si>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</si>
  <si>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</si>
  <si>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</si>
  <si>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</si>
  <si>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</si>
  <si>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</si>
  <si>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</si>
  <si>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</si>
  <si>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</si>
  <si>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</si>
  <si>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</si>
  <si>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</si>
  <si>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</si>
  <si>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</si>
  <si>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</si>
  <si>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</si>
  <si>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</si>
  <si>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</si>
  <si>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</si>
  <si>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</si>
  <si>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</si>
  <si>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</si>
  <si>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</si>
  <si>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</si>
  <si>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</si>
  <si>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</si>
  <si>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</si>
  <si>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</si>
  <si>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</si>
  <si>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</si>
  <si>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</si>
  <si>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</si>
  <si>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</si>
  <si>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</si>
  <si>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</si>
  <si>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</si>
  <si>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</si>
  <si>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</si>
  <si>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</si>
  <si>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</si>
  <si>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</si>
  <si>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</si>
  <si>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</si>
  <si>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</si>
  <si>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</si>
  <si>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</si>
  <si>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</si>
  <si>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</si>
  <si>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</si>
  <si>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</si>
  <si>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</si>
  <si>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</si>
  <si>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</si>
  <si>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</si>
  <si>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</si>
  <si>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</si>
  <si>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</si>
  <si>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</si>
  <si>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</si>
  <si>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</si>
  <si>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</si>
  <si>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</si>
  <si>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</si>
  <si>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</si>
  <si>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</si>
  <si>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</si>
  <si>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</si>
  <si>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</si>
  <si>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</si>
  <si>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</si>
  <si>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</si>
  <si>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</si>
  <si>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</si>
  <si>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</si>
  <si>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</si>
  <si>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</si>
  <si>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</si>
  <si>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</si>
  <si>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</si>
  <si>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</si>
  <si>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</si>
  <si>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</si>
  <si>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</si>
  <si>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</si>
  <si>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</si>
  <si>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</si>
  <si>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</si>
  <si>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</si>
  <si>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</si>
  <si>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</si>
  <si>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</si>
  <si>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</si>
  <si>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</si>
  <si>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</si>
  <si>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</si>
  <si>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</si>
  <si>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</si>
  <si>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</si>
  <si>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</si>
  <si>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</si>
  <si>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</si>
  <si>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</si>
  <si>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</si>
  <si>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</si>
  <si>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</si>
  <si>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</si>
  <si>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</si>
  <si>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</si>
  <si>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</si>
  <si>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</si>
  <si>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</si>
  <si>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</si>
  <si>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</si>
  <si>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</si>
  <si>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</si>
  <si>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</si>
  <si>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</si>
  <si>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</si>
  <si>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</si>
  <si>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</si>
  <si>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</si>
  <si>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</si>
  <si>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</si>
  <si>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</si>
  <si>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</si>
  <si>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</si>
  <si>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</si>
  <si>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</si>
  <si>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</si>
  <si>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</si>
  <si>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</si>
  <si>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</si>
  <si>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</si>
  <si>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</si>
  <si>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</si>
  <si>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</si>
  <si>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</si>
  <si>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</si>
  <si>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</si>
  <si>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</si>
  <si>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</si>
  <si>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</si>
  <si>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</si>
  <si>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</si>
  <si>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</si>
  <si>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</si>
  <si>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</si>
  <si>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</si>
  <si>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</si>
  <si>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</si>
  <si>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</si>
  <si>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</si>
  <si>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</si>
  <si>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</si>
  <si>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</si>
  <si>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</si>
  <si>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</si>
  <si>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</si>
  <si>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</si>
  <si>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</si>
  <si>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</si>
  <si>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</si>
  <si>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</si>
  <si>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</si>
  <si>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</si>
  <si>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</si>
  <si>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</si>
  <si>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</si>
  <si>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</si>
  <si>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</si>
  <si>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</si>
  <si>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</si>
  <si>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</si>
  <si>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</si>
  <si>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</si>
  <si>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</si>
  <si>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</si>
  <si>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</si>
  <si>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</si>
  <si>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</si>
  <si>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</si>
  <si>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</si>
  <si>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</si>
  <si>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</si>
  <si>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</si>
  <si>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</si>
  <si>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</si>
  <si>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</si>
  <si>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</si>
  <si>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</si>
  <si>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</si>
  <si>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</si>
  <si>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</si>
  <si>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</si>
  <si>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</si>
  <si>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</si>
  <si>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</si>
  <si>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</si>
  <si>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</si>
  <si>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</si>
  <si>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</si>
  <si>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</si>
  <si>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</si>
  <si>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</si>
  <si>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</si>
  <si>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</si>
  <si>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</si>
  <si>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</si>
  <si>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</si>
  <si>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</si>
  <si>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</si>
  <si>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</si>
  <si>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</si>
  <si>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</si>
  <si>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</si>
  <si>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</si>
  <si>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</si>
  <si>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</si>
  <si>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</si>
  <si>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</si>
  <si>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</si>
  <si>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</si>
  <si>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</si>
  <si>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</si>
  <si>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</si>
  <si>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</si>
  <si>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</si>
  <si>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</si>
  <si>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</si>
  <si>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</si>
  <si>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</si>
  <si>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</si>
  <si>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</si>
  <si>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</si>
  <si>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</si>
  <si>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</si>
  <si>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</si>
  <si>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</si>
  <si>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</si>
  <si>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</si>
  <si>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</si>
  <si>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</si>
  <si>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</si>
  <si>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</si>
  <si>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</si>
  <si>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</si>
  <si>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</si>
  <si>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</si>
  <si>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</si>
  <si>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</si>
  <si>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</si>
  <si>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</si>
  <si>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</si>
  <si>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</si>
  <si>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</si>
  <si>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</si>
  <si>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</si>
  <si>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</si>
  <si>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</si>
  <si>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</si>
  <si>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</si>
  <si>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</si>
  <si>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</si>
  <si>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</si>
  <si>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</si>
  <si>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</si>
  <si>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</si>
  <si>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</si>
  <si>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</si>
  <si>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</si>
  <si>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</si>
  <si>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</si>
  <si>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</si>
  <si>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</si>
  <si>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</si>
  <si>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</si>
  <si>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</si>
  <si>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</si>
  <si>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</si>
  <si>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</si>
  <si>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</si>
  <si>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</si>
  <si>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</si>
  <si>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</si>
  <si>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</si>
  <si>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</si>
  <si>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</si>
  <si>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</si>
  <si>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</si>
  <si>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</si>
  <si>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</si>
  <si>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</si>
  <si>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</si>
  <si>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</si>
  <si>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</si>
  <si>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</si>
  <si>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</si>
  <si>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</si>
  <si>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</si>
  <si>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</si>
  <si>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</si>
  <si>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</si>
  <si>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</si>
  <si>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</si>
  <si>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</si>
  <si>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</si>
  <si>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</si>
  <si>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</si>
  <si>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</si>
  <si>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</si>
  <si>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</si>
  <si>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</si>
  <si>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</si>
  <si>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</si>
  <si>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</si>
  <si>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</si>
  <si>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</si>
  <si>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</si>
  <si>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</si>
  <si>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</si>
  <si>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</si>
  <si>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</si>
  <si>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</si>
  <si>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</si>
  <si>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</si>
  <si>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</si>
  <si>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</si>
  <si>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</si>
  <si>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</si>
  <si>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</si>
  <si>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</si>
  <si>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</si>
  <si>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</si>
  <si>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</si>
  <si>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</si>
  <si>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</si>
  <si>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</si>
  <si>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</si>
  <si>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</si>
  <si>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</si>
  <si>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</si>
  <si>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</si>
  <si>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</si>
  <si>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</si>
  <si>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</si>
  <si>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</si>
  <si>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</si>
  <si>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</si>
  <si>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</si>
  <si>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</si>
  <si>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</si>
  <si>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</si>
  <si>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</si>
  <si>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</si>
  <si>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</si>
  <si>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</si>
  <si>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</si>
  <si>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</si>
  <si>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</si>
  <si>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</si>
  <si>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</si>
  <si>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</si>
  <si>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</si>
  <si>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</si>
  <si>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</si>
  <si>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</si>
  <si>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</si>
  <si>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</si>
  <si>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</si>
  <si>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</si>
  <si>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</si>
  <si>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</si>
  <si>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</si>
  <si>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</si>
  <si>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</si>
  <si>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</si>
  <si>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</si>
  <si>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</si>
  <si>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</si>
  <si>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</si>
  <si>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</si>
  <si>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</si>
  <si>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</si>
  <si>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</si>
  <si>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</si>
  <si>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</si>
  <si>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</si>
  <si>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</si>
  <si>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</si>
  <si>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</si>
  <si>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</si>
  <si>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</si>
  <si>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</si>
  <si>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</si>
  <si>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</si>
  <si>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</si>
  <si>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</si>
  <si>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</si>
  <si>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</si>
  <si>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</si>
  <si>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</si>
  <si>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</si>
  <si>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</si>
  <si>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</si>
  <si>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</si>
  <si>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</si>
  <si>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</si>
  <si>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</si>
  <si>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</si>
  <si>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</si>
  <si>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</si>
  <si>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</si>
  <si>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</si>
  <si>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</si>
  <si>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</si>
  <si>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</si>
  <si>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</si>
  <si>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</si>
  <si>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</si>
  <si>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</si>
  <si>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</si>
  <si>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</si>
  <si>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</si>
  <si>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</si>
  <si>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</si>
  <si>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</si>
  <si>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</si>
  <si>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</si>
  <si>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</si>
  <si>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</si>
  <si>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</si>
  <si>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</si>
  <si>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</si>
  <si>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</si>
  <si>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</si>
  <si>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</si>
  <si>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</si>
  <si>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</si>
  <si>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</si>
  <si>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</si>
  <si>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</si>
  <si>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</si>
  <si>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</si>
  <si>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</si>
  <si>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</si>
  <si>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</si>
  <si>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</si>
  <si>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</si>
  <si>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</si>
  <si>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</si>
  <si>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</si>
  <si>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</si>
  <si>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</si>
  <si>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</si>
  <si>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</si>
  <si>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</si>
  <si>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</si>
  <si>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</si>
  <si>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</si>
  <si>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</si>
  <si>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</si>
  <si>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</si>
  <si>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</si>
  <si>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</si>
  <si>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</si>
  <si>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</si>
  <si>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</si>
  <si>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</si>
  <si>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</si>
  <si>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</si>
  <si>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</si>
  <si>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</si>
  <si>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</si>
  <si>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</si>
  <si>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</si>
  <si>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</si>
  <si>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</si>
  <si>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</si>
  <si>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</si>
  <si>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</si>
  <si>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</si>
  <si>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</si>
  <si>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</si>
  <si>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</si>
  <si>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</si>
  <si>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</si>
  <si>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</si>
  <si>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</si>
  <si>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</si>
  <si>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</si>
  <si>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</si>
  <si>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</si>
  <si>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</si>
  <si>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</si>
  <si>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</si>
  <si>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</si>
  <si>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</si>
  <si>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</si>
  <si>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</si>
  <si>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</si>
  <si>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</si>
  <si>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</si>
  <si>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</si>
  <si>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</si>
  <si>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</si>
  <si>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</si>
  <si>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</si>
  <si>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</si>
  <si>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</si>
  <si>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</si>
  <si>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</si>
  <si>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</si>
  <si>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</si>
  <si>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</si>
  <si>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</si>
  <si>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</si>
  <si>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</si>
  <si>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</si>
  <si>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</si>
  <si>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</si>
  <si>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</si>
  <si>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</si>
  <si>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</si>
  <si>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</si>
  <si>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</si>
  <si>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</si>
  <si>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</si>
  <si>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</si>
  <si>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</si>
  <si>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</si>
  <si>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</si>
  <si>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</si>
  <si>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</si>
  <si>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</si>
  <si>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</si>
  <si>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</si>
  <si>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</si>
  <si>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</si>
  <si>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</si>
  <si>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</si>
  <si>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</si>
  <si>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</si>
  <si>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</si>
  <si>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</si>
  <si>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</si>
  <si>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</si>
  <si>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</si>
  <si>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</si>
  <si>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</si>
  <si>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</si>
  <si>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</si>
  <si>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</si>
  <si>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</si>
  <si>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</si>
  <si>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</si>
  <si>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</si>
  <si>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</si>
  <si>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</si>
  <si>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</si>
  <si>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</si>
  <si>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</si>
  <si>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</si>
  <si>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</si>
  <si>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</si>
  <si>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</si>
  <si>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</si>
  <si>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</si>
  <si>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</si>
  <si>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</si>
  <si>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</si>
  <si>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</si>
  <si>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</si>
  <si>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</si>
  <si>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</si>
  <si>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</si>
  <si>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</si>
  <si>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</si>
  <si>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</si>
  <si>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</si>
  <si>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</si>
  <si>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</si>
  <si>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</si>
  <si>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</si>
  <si>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</si>
  <si>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</si>
  <si>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</si>
  <si>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</si>
  <si>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</si>
  <si>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</si>
  <si>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</si>
  <si>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</si>
  <si>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</si>
  <si>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</si>
  <si>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</si>
  <si>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</si>
  <si>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</si>
  <si>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</si>
  <si>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</si>
  <si>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</si>
  <si>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</si>
  <si>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</si>
  <si>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</si>
  <si>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</si>
  <si>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</si>
  <si>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</si>
  <si>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</si>
  <si>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</si>
  <si>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</si>
  <si>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</si>
  <si>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</si>
  <si>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</si>
  <si>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</si>
  <si>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</si>
  <si>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</si>
  <si>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</si>
  <si>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</si>
  <si>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</si>
  <si>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</si>
  <si>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</si>
  <si>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</si>
  <si>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</si>
  <si>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</si>
  <si>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</si>
  <si>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</si>
  <si>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</si>
  <si>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</si>
  <si>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</si>
  <si>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</si>
  <si>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</si>
  <si>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</si>
  <si>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</si>
  <si>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</si>
  <si>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</si>
  <si>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</si>
  <si>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</si>
  <si>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</si>
  <si>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</si>
  <si>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</si>
  <si>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</si>
  <si>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</si>
  <si>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</si>
  <si>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</si>
  <si>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</si>
  <si>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</si>
  <si>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</si>
  <si>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</si>
  <si>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</si>
  <si>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</si>
  <si>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</si>
  <si>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</si>
  <si>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</si>
  <si>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</si>
  <si>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</si>
  <si>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</si>
  <si>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</si>
  <si>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</si>
  <si>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</si>
  <si>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</si>
  <si>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</si>
  <si>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</si>
  <si>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</si>
  <si>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</si>
  <si>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</si>
  <si>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</si>
  <si>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</si>
  <si>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</si>
  <si>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</si>
  <si>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</si>
  <si>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</si>
  <si>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</si>
  <si>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</si>
  <si>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</si>
  <si>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</si>
  <si>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</si>
  <si>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</si>
  <si>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</si>
  <si>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</si>
  <si>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</si>
  <si>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</si>
  <si>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</si>
  <si>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</si>
  <si>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</si>
  <si>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</si>
  <si>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</si>
  <si>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</si>
  <si>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</si>
  <si>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</si>
  <si>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</si>
  <si>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</si>
  <si>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</si>
  <si>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</si>
  <si>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</si>
  <si>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</si>
  <si>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</si>
  <si>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</si>
  <si>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</si>
  <si>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</si>
  <si>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</si>
  <si>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</si>
  <si>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</si>
  <si>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</si>
  <si>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</si>
  <si>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</si>
  <si>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</si>
  <si>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</si>
  <si>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</si>
  <si>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</si>
  <si>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</si>
  <si>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</si>
  <si>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</si>
  <si>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</si>
  <si>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</si>
  <si>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</si>
  <si>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</si>
  <si>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</si>
  <si>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</si>
  <si>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</si>
  <si>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</si>
  <si>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</si>
  <si>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</si>
  <si>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</si>
  <si>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</si>
  <si>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</si>
  <si>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</si>
  <si>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</si>
  <si>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</si>
  <si>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</si>
  <si>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</si>
  <si>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</si>
  <si>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</si>
  <si>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</si>
  <si>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</si>
  <si>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</si>
  <si>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</si>
  <si>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</si>
  <si>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</si>
  <si>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</si>
  <si>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</si>
  <si>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</si>
  <si>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</si>
  <si>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</si>
  <si>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</si>
  <si>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</si>
  <si>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</si>
  <si>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</si>
  <si>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</si>
  <si>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</si>
  <si>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</si>
  <si>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</si>
  <si>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</si>
  <si>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</si>
  <si>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</si>
  <si>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</si>
  <si>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</si>
  <si>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</si>
  <si>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</si>
  <si>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</si>
  <si>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</si>
  <si>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</si>
  <si>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</si>
  <si>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</si>
  <si>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</si>
  <si>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</si>
  <si>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</si>
  <si>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</si>
  <si>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</si>
  <si>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</si>
  <si>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</si>
  <si>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</si>
  <si>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</si>
  <si>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</si>
  <si>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</si>
  <si>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</si>
  <si>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</si>
  <si>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</si>
  <si>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</si>
  <si>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</si>
  <si>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</si>
  <si>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</si>
  <si>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</si>
  <si>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</si>
  <si>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</si>
  <si>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</si>
  <si>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</si>
  <si>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</si>
  <si>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</si>
  <si>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</si>
  <si>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</si>
  <si>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</si>
  <si>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</si>
  <si>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</si>
  <si>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</si>
  <si>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</si>
  <si>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</si>
  <si>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</si>
  <si>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</si>
  <si>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</si>
  <si>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</si>
  <si>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</si>
  <si>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</si>
  <si>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</si>
  <si>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</si>
  <si>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</si>
  <si>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</si>
  <si>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</si>
  <si>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</si>
  <si>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</si>
  <si>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</si>
  <si>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</si>
  <si>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</si>
  <si>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</si>
  <si>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</si>
  <si>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</si>
  <si>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</si>
  <si>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</si>
  <si>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</si>
  <si>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</si>
  <si>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</si>
  <si>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</si>
  <si>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</si>
  <si>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</si>
  <si>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</si>
  <si>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</si>
  <si>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</si>
  <si>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</si>
  <si>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</si>
  <si>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</si>
  <si>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</si>
  <si>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</si>
  <si>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</si>
  <si>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</si>
  <si>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</si>
  <si>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</si>
  <si>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</si>
  <si>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</si>
  <si>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</si>
  <si>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</si>
  <si>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</si>
  <si>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</si>
  <si>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</si>
  <si>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</si>
  <si>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</si>
  <si>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</si>
  <si>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</si>
  <si>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</si>
  <si>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</si>
  <si>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</si>
  <si>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</si>
  <si>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</si>
  <si>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</si>
  <si>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</si>
  <si>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</si>
  <si>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</si>
  <si>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</si>
  <si>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</si>
  <si>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</si>
  <si>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</si>
  <si>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</si>
  <si>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</si>
  <si>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</si>
  <si>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</si>
  <si>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</si>
  <si>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</si>
  <si>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</si>
  <si>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</si>
  <si>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</si>
  <si>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</si>
  <si>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</si>
  <si>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</si>
  <si>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</si>
  <si>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</si>
  <si>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</si>
  <si>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</si>
  <si>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</si>
  <si>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</si>
  <si>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</si>
  <si>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</si>
  <si>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</si>
  <si>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</si>
  <si>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</si>
  <si>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</si>
  <si>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</si>
  <si>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</si>
  <si>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</si>
  <si>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</si>
  <si>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</si>
  <si>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</si>
  <si>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</si>
  <si>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</si>
  <si>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</si>
  <si>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</si>
  <si>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</si>
  <si>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</si>
  <si>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</si>
  <si>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</si>
  <si>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</si>
  <si>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</si>
  <si>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</si>
  <si>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</si>
  <si>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</si>
  <si>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</si>
  <si>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</si>
  <si>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</si>
  <si>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</si>
  <si>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</si>
  <si>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</si>
  <si>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</si>
  <si>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</si>
  <si>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</si>
  <si>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</si>
  <si>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</si>
  <si>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</si>
  <si>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</si>
  <si>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</si>
  <si>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</si>
  <si>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</si>
  <si>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</si>
  <si>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</si>
  <si>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</si>
  <si>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</si>
  <si>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</si>
  <si>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</si>
  <si>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</si>
  <si>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</si>
  <si>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</si>
  <si>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</si>
  <si>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</si>
  <si>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</si>
  <si>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</si>
  <si>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</si>
  <si>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</si>
  <si>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</si>
  <si>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</si>
  <si>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</si>
  <si>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</si>
  <si>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</si>
  <si>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</si>
  <si>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</si>
  <si>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</si>
  <si>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</si>
  <si>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</si>
  <si>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</si>
  <si>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</si>
  <si>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</si>
  <si>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</si>
  <si>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</si>
  <si>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</si>
  <si>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</si>
  <si>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</si>
  <si>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</si>
  <si>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</si>
  <si>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</si>
  <si>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</si>
  <si>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</si>
  <si>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</si>
  <si>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</si>
  <si>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</si>
  <si>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</si>
  <si>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</si>
  <si>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</si>
  <si>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</si>
  <si>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</si>
  <si>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</si>
  <si>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</si>
  <si>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</si>
  <si>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</si>
  <si>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</si>
  <si>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</si>
  <si>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</si>
  <si>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</si>
  <si>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</si>
  <si>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</si>
  <si>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</si>
  <si>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</si>
  <si>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</si>
  <si>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</si>
  <si>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</si>
  <si>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</si>
  <si>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</si>
  <si>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</si>
  <si>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</si>
  <si>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</si>
  <si>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</si>
  <si>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</si>
  <si>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</si>
  <si>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</si>
  <si>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</si>
  <si>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</si>
  <si>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</si>
  <si>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</si>
  <si>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</si>
  <si>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</si>
  <si>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</si>
  <si>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</si>
  <si>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</si>
  <si>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</si>
  <si>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</si>
  <si>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</si>
  <si>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</si>
  <si>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</si>
  <si>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</si>
  <si>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</si>
  <si>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</si>
  <si>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</si>
  <si>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</si>
  <si>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</si>
  <si>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</si>
  <si>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</si>
  <si>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</si>
  <si>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</si>
  <si>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</si>
  <si>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</si>
  <si>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</si>
  <si>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</si>
  <si>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</si>
  <si>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</si>
  <si>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</si>
  <si>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</si>
  <si>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</si>
  <si>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</si>
  <si>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</si>
  <si>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</si>
  <si>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</si>
  <si>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</si>
  <si>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</si>
  <si>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</si>
  <si>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</si>
  <si>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</si>
  <si>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</si>
  <si>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</si>
  <si>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</si>
  <si>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</si>
  <si>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</si>
  <si>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</si>
  <si>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</si>
  <si>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</si>
  <si>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</si>
  <si>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</si>
  <si>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</si>
  <si>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</si>
  <si>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</si>
  <si>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</si>
  <si>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</si>
  <si>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</si>
  <si>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</si>
  <si>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</si>
  <si>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</si>
  <si>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</si>
  <si>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</si>
  <si>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</si>
  <si>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</si>
  <si>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</si>
  <si>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</si>
  <si>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</si>
  <si>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</si>
  <si>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</si>
  <si>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</si>
  <si>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</si>
  <si>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</si>
  <si>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</si>
  <si>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</si>
  <si>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</si>
  <si>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</si>
  <si>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</si>
  <si>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</si>
  <si>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</si>
  <si>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</si>
  <si>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</si>
  <si>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</si>
  <si>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</si>
  <si>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</si>
  <si>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</si>
  <si>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</si>
  <si>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</si>
  <si>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</si>
  <si>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</si>
  <si>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</si>
  <si>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</si>
  <si>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</si>
  <si>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</si>
  <si>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</si>
  <si>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</si>
  <si>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</si>
  <si>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</si>
  <si>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</si>
  <si>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</si>
  <si>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</si>
  <si>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</si>
  <si>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</si>
  <si>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</si>
  <si>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</si>
  <si>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</si>
  <si>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</si>
  <si>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</si>
  <si>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</si>
  <si>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</si>
  <si>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</si>
  <si>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</si>
  <si>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</si>
  <si>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</si>
  <si>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</si>
  <si>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</si>
  <si>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</si>
  <si>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</si>
  <si>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</si>
  <si>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</si>
  <si>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</si>
  <si>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</si>
  <si>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</si>
  <si>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</si>
  <si>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</si>
  <si>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</si>
  <si>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</si>
  <si>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</si>
  <si>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</si>
  <si>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</si>
  <si>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</si>
  <si>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</si>
  <si>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</si>
  <si>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</si>
  <si>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</si>
  <si>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</si>
  <si>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</si>
  <si>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</si>
  <si>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</si>
  <si>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</si>
  <si>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</si>
  <si>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</si>
  <si>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</si>
  <si>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</si>
  <si>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</si>
  <si>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</si>
  <si>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</si>
  <si>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</si>
  <si>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</si>
  <si>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</si>
  <si>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</si>
  <si>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</si>
  <si>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</si>
  <si>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</si>
  <si>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</si>
  <si>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</si>
  <si>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</si>
  <si>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</si>
  <si>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</si>
  <si>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</si>
  <si>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</si>
  <si>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</si>
  <si>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</si>
  <si>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</si>
  <si>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</si>
  <si>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</si>
  <si>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</si>
  <si>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</si>
  <si>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</si>
  <si>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</si>
  <si>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</si>
  <si>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</si>
  <si>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</si>
  <si>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</si>
  <si>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</si>
  <si>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</si>
  <si>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</si>
  <si>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</si>
  <si>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</si>
  <si>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</si>
  <si>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</si>
  <si>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</si>
  <si>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</si>
  <si>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</si>
  <si>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</si>
  <si>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</si>
  <si>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</si>
  <si>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</si>
  <si>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</si>
  <si>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</si>
  <si>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</si>
  <si>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</si>
  <si>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</si>
  <si>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</si>
  <si>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</si>
  <si>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</si>
  <si>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</si>
  <si>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</si>
  <si>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</si>
  <si>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</si>
  <si>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</si>
  <si>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</si>
  <si>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</si>
  <si>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</si>
  <si>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</si>
  <si>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</si>
  <si>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</si>
  <si>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</si>
  <si>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</si>
  <si>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</si>
  <si>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</si>
  <si>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</si>
  <si>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</si>
  <si>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</si>
  <si>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</si>
  <si>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</si>
  <si>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</si>
  <si>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</si>
  <si>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</si>
  <si>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</si>
  <si>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</si>
  <si>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</si>
  <si>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</si>
  <si>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</si>
  <si>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</si>
  <si>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</si>
  <si>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</si>
  <si>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</si>
  <si>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</si>
  <si>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</si>
  <si>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</si>
  <si>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</si>
  <si>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</si>
  <si>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</si>
  <si>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</si>
  <si>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</si>
  <si>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</si>
  <si>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</si>
  <si>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</si>
  <si>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</si>
  <si>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</si>
  <si>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</si>
  <si>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</si>
  <si>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</si>
  <si>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</si>
  <si>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</si>
  <si>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</si>
  <si>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</si>
  <si>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</si>
  <si>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</si>
  <si>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</si>
  <si>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</si>
  <si>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</si>
  <si>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</si>
  <si>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</si>
  <si>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</si>
  <si>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</si>
  <si>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</si>
  <si>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</si>
  <si>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</si>
  <si>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</si>
  <si>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</si>
  <si>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</si>
  <si>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</si>
  <si>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</si>
  <si>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</si>
  <si>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</si>
  <si>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</si>
  <si>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</si>
  <si>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</si>
  <si>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</si>
  <si>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</si>
  <si>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</si>
  <si>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</si>
  <si>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</si>
  <si>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</si>
  <si>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</si>
  <si>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</si>
  <si>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</si>
  <si>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</si>
  <si>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</si>
  <si>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</si>
  <si>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</si>
  <si>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</si>
  <si>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</si>
  <si>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</si>
  <si>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</si>
  <si>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</si>
  <si>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</si>
  <si>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</si>
  <si>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</si>
  <si>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</si>
  <si>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</si>
  <si>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</si>
  <si>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</si>
  <si>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</si>
  <si>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</si>
  <si>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</si>
  <si>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</si>
  <si>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</si>
  <si>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</si>
  <si>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</si>
  <si>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</si>
  <si>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</si>
  <si>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</si>
  <si>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</si>
  <si>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</si>
  <si>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</si>
  <si>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</si>
  <si>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</si>
  <si>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</si>
  <si>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</si>
  <si>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</si>
  <si>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</si>
  <si>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</si>
  <si>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</si>
  <si>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</si>
  <si>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</si>
  <si>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</si>
  <si>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</si>
  <si>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</si>
  <si>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</si>
  <si>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</si>
  <si>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</si>
  <si>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</si>
  <si>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</si>
  <si>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</si>
  <si>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</si>
  <si>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</si>
  <si>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</si>
  <si>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</si>
  <si>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</si>
  <si>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</si>
  <si>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</si>
  <si>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</si>
  <si>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</si>
  <si>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</si>
  <si>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</si>
  <si>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</si>
  <si>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</si>
  <si>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</si>
  <si>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</si>
  <si>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</si>
  <si>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</si>
  <si>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</si>
  <si>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</si>
  <si>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</si>
  <si>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</si>
  <si>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</si>
  <si>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</si>
  <si>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</si>
  <si>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</si>
  <si>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</si>
  <si>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</si>
  <si>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</si>
  <si>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</si>
  <si>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</si>
  <si>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</si>
  <si>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</si>
  <si>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</si>
  <si>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</si>
  <si>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</si>
  <si>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</si>
  <si>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</si>
  <si>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</si>
  <si>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</si>
  <si>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</si>
  <si>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</si>
  <si>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</si>
  <si>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</si>
  <si>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</si>
  <si>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</si>
  <si>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</si>
  <si>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</si>
  <si>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</si>
  <si>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</si>
  <si>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</si>
  <si>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</si>
  <si>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</si>
  <si>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</si>
  <si>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</si>
  <si>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</si>
  <si>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</si>
  <si>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</si>
  <si>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</si>
  <si>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</si>
  <si>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</si>
  <si>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</si>
  <si>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</si>
  <si>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</si>
  <si>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</si>
  <si>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</si>
  <si>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</si>
  <si>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</si>
  <si>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</si>
  <si>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</si>
  <si>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</si>
  <si>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</si>
  <si>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</si>
  <si>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</si>
  <si>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</si>
  <si>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</si>
  <si>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</si>
  <si>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</si>
  <si>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</si>
  <si>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</si>
  <si>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</si>
  <si>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</si>
  <si>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</si>
  <si>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</si>
  <si>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</si>
  <si>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</si>
  <si>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</si>
  <si>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</si>
  <si>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</si>
  <si>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</si>
  <si>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</si>
  <si>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</si>
  <si>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</si>
  <si>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</si>
  <si>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</si>
  <si>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</si>
  <si>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</si>
  <si>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</si>
  <si>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</si>
  <si>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</si>
  <si>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</si>
  <si>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</si>
  <si>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</si>
  <si>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</si>
  <si>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</si>
  <si>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</si>
  <si>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</si>
  <si>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</si>
  <si>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</si>
  <si>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</si>
  <si>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</si>
  <si>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</si>
  <si>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</si>
  <si>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</si>
  <si>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</si>
  <si>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</si>
  <si>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</si>
  <si>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</si>
  <si>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</si>
  <si>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</si>
  <si>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</si>
  <si>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</si>
  <si>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</si>
  <si>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</si>
  <si>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</si>
  <si>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</si>
  <si>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</si>
  <si>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</si>
  <si>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</si>
  <si>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</si>
  <si>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</si>
  <si>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</si>
  <si>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</si>
  <si>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</si>
  <si>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</si>
  <si>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</si>
  <si>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</si>
  <si>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</si>
  <si>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</si>
  <si>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</si>
  <si>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</si>
  <si>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</si>
  <si>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</si>
  <si>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</si>
  <si>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</si>
  <si>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</si>
  <si>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</si>
  <si>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</si>
  <si>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</si>
  <si>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</si>
  <si>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</si>
  <si>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</si>
  <si>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</si>
  <si>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</si>
  <si>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</si>
  <si>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</si>
  <si>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</si>
  <si>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</si>
  <si>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</si>
  <si>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</si>
  <si>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</si>
  <si>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</si>
  <si>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</si>
  <si>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</si>
  <si>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</si>
  <si>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</si>
  <si>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</si>
  <si>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</si>
  <si>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</si>
  <si>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</si>
  <si>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</si>
  <si>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</si>
  <si>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</si>
  <si>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</si>
  <si>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</si>
  <si>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</si>
  <si>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</si>
  <si>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</si>
  <si>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</si>
  <si>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</si>
  <si>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</si>
  <si>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</si>
  <si>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</si>
  <si>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</si>
  <si>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</si>
  <si>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</si>
  <si>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</si>
  <si>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</si>
  <si>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</si>
  <si>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</si>
  <si>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</si>
  <si>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</si>
  <si>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</si>
  <si>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</si>
  <si>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</si>
  <si>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</si>
  <si>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</si>
  <si>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</si>
  <si>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</si>
  <si>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</si>
  <si>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</si>
  <si>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</si>
  <si>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</si>
  <si>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</si>
  <si>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</si>
  <si>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</si>
  <si>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</si>
  <si>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</si>
  <si>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</si>
  <si>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</si>
  <si>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</si>
  <si>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</si>
  <si>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</si>
  <si>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</si>
  <si>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</si>
  <si>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</si>
  <si>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</si>
  <si>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</si>
  <si>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</si>
  <si>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</si>
  <si>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</si>
  <si>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</si>
  <si>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</si>
  <si>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</si>
  <si>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</si>
  <si>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</si>
  <si>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</si>
  <si>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</si>
  <si>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</si>
  <si>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</si>
  <si>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</si>
  <si>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</si>
  <si>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</si>
  <si>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</si>
  <si>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</si>
  <si>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</si>
  <si>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</si>
  <si>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</si>
  <si>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</si>
  <si>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</si>
  <si>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</si>
  <si>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</si>
  <si>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</si>
  <si>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</si>
  <si>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</si>
  <si>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</si>
  <si>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</si>
  <si>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</si>
  <si>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</si>
  <si>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</si>
  <si>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</si>
  <si>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</si>
  <si>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</si>
  <si>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</si>
  <si>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</si>
  <si>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</si>
  <si>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</si>
  <si>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</si>
  <si>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</si>
  <si>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</si>
  <si>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</si>
  <si>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</si>
  <si>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</si>
  <si>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</si>
  <si>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</si>
  <si>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</si>
  <si>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</si>
  <si>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</si>
  <si>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</si>
  <si>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</si>
  <si>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</si>
  <si>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</si>
  <si>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</si>
  <si>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</si>
  <si>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</si>
  <si>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</si>
  <si>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</si>
  <si>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</si>
  <si>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</si>
  <si>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</si>
  <si>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</si>
  <si>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</si>
  <si>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</si>
  <si>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</si>
  <si>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</si>
  <si>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</si>
  <si>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</si>
  <si>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</si>
  <si>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</si>
  <si>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</si>
  <si>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</si>
  <si>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</si>
  <si>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</si>
  <si>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</si>
  <si>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</si>
  <si>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</si>
  <si>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</si>
  <si>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</si>
  <si>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</si>
  <si>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</si>
  <si>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</si>
  <si>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</si>
  <si>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</si>
  <si>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</si>
  <si>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</si>
  <si>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</si>
  <si>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</si>
  <si>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</si>
  <si>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</si>
  <si>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</si>
  <si>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</si>
  <si>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</si>
  <si>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</si>
  <si>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</si>
  <si>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</si>
  <si>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</si>
  <si>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</si>
  <si>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</si>
  <si>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</si>
  <si>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</si>
  <si>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</si>
  <si>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</si>
  <si>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</si>
  <si>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</si>
  <si>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</si>
  <si>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</si>
  <si>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</si>
  <si>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</si>
  <si>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</si>
  <si>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</si>
  <si>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</si>
  <si>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</si>
  <si>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</si>
  <si>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</si>
  <si>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</si>
  <si>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</si>
  <si>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</si>
  <si>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</si>
  <si>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</si>
  <si>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</si>
  <si>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</si>
  <si>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</si>
  <si>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</si>
  <si>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</si>
  <si>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</si>
  <si>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</si>
  <si>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</si>
  <si>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</si>
  <si>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</si>
  <si>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</si>
  <si>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</si>
  <si>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</si>
  <si>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</si>
  <si>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</si>
  <si>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</si>
  <si>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</si>
  <si>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</si>
  <si>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</si>
  <si>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</si>
  <si>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</si>
  <si>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</si>
  <si>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</si>
  <si>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</si>
  <si>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</si>
  <si>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</si>
  <si>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</si>
  <si>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</si>
  <si>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</si>
  <si>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</si>
  <si>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</si>
  <si>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</si>
  <si>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</si>
  <si>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</si>
  <si>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</si>
  <si>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</si>
  <si>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</si>
  <si>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</si>
  <si>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</si>
  <si>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</si>
  <si>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</si>
  <si>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</si>
  <si>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</si>
  <si>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</si>
  <si>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</si>
  <si>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</si>
  <si>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</si>
  <si>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</si>
  <si>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</si>
  <si>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</si>
  <si>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</si>
  <si>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</si>
  <si>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</si>
  <si>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</si>
  <si>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</si>
  <si>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</si>
  <si>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</si>
  <si>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</si>
  <si>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</si>
  <si>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</si>
  <si>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</si>
  <si>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</si>
  <si>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</si>
  <si>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</si>
  <si>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</si>
  <si>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</si>
  <si>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</si>
  <si>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</si>
  <si>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</si>
  <si>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</si>
  <si>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</si>
  <si>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</si>
  <si>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</si>
  <si>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</si>
  <si>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</si>
  <si>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</si>
  <si>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</si>
  <si>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</si>
  <si>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</si>
  <si>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</si>
  <si>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</si>
  <si>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</si>
  <si>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</si>
  <si>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</si>
  <si>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</si>
  <si>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</si>
  <si>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</si>
  <si>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</si>
  <si>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</si>
  <si>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</si>
  <si>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</si>
  <si>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</si>
  <si>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</si>
  <si>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</si>
  <si>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</si>
  <si>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</si>
  <si>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</si>
  <si>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</si>
  <si>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</si>
  <si>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</si>
  <si>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</si>
  <si>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</si>
  <si>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</si>
  <si>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</si>
  <si>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</si>
  <si>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</si>
  <si>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</si>
  <si>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</si>
  <si>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</si>
  <si>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</si>
  <si>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</si>
  <si>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</si>
  <si>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</si>
  <si>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</si>
  <si>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</si>
  <si>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</si>
  <si>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</si>
  <si>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</si>
  <si>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</si>
  <si>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</si>
  <si>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</si>
  <si>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</si>
  <si>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</si>
  <si>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</si>
  <si>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</si>
  <si>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</si>
  <si>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</si>
  <si>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</si>
  <si>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</si>
  <si>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</si>
  <si>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</si>
  <si>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</si>
  <si>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</si>
  <si>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</si>
  <si>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</si>
  <si>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</si>
  <si>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</si>
  <si>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</si>
  <si>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</si>
  <si>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</si>
  <si>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</si>
  <si>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</si>
  <si>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</si>
  <si>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</si>
  <si>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</si>
  <si>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</si>
  <si>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</si>
  <si>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</si>
  <si>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</si>
  <si>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</si>
  <si>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</si>
  <si>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</si>
  <si>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</si>
  <si>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</si>
  <si>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</si>
  <si>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</si>
  <si>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</si>
  <si>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</si>
  <si>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</si>
  <si>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</si>
  <si>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</si>
  <si>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</si>
  <si>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</si>
  <si>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</si>
  <si>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</si>
  <si>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</si>
  <si>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</si>
  <si>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</si>
  <si>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</si>
  <si>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</si>
  <si>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</si>
  <si>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</si>
  <si>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</si>
  <si>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</si>
  <si>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</si>
  <si>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</si>
  <si>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</si>
  <si>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</si>
  <si>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</si>
  <si>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</si>
  <si>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</si>
  <si>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</si>
  <si>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</si>
  <si>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</si>
  <si>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</si>
  <si>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</si>
  <si>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</si>
  <si>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</si>
  <si>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</si>
  <si>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</si>
  <si>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</si>
  <si>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</si>
  <si>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</si>
  <si>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</si>
  <si>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</si>
  <si>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</si>
  <si>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</si>
  <si>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</si>
  <si>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</si>
  <si>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</si>
  <si>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</si>
  <si>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</si>
  <si>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</si>
  <si>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</si>
  <si>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</si>
  <si>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</si>
  <si>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</si>
  <si>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</si>
  <si>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</si>
  <si>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</si>
  <si>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</si>
  <si>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</si>
  <si>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</si>
  <si>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</si>
  <si>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</si>
  <si>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</si>
  <si>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</si>
  <si>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</si>
  <si>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</si>
  <si>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</si>
  <si>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</si>
  <si>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</si>
  <si>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</si>
  <si>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</si>
  <si>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</si>
  <si>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</si>
  <si>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</si>
  <si>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</si>
  <si>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</si>
  <si>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</si>
  <si>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</si>
  <si>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</si>
  <si>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</si>
  <si>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</si>
  <si>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</si>
  <si>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</si>
  <si>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</si>
  <si>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</si>
  <si>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</si>
  <si>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</si>
  <si>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</si>
  <si>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</si>
  <si>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</si>
  <si>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</si>
  <si>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</si>
  <si>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</si>
  <si>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</si>
  <si>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</si>
  <si>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</si>
  <si>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</si>
  <si>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</si>
  <si>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</si>
  <si>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</si>
  <si>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</si>
  <si>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</si>
  <si>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</si>
  <si>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</si>
  <si>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</si>
  <si>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</si>
  <si>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</si>
  <si>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</si>
  <si>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</si>
  <si>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</si>
  <si>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</si>
  <si>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</si>
  <si>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</si>
  <si>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</si>
  <si>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</si>
  <si>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</si>
  <si>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</si>
  <si>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</si>
  <si>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</si>
  <si>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</si>
  <si>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</si>
  <si>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</si>
  <si>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</si>
  <si>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</si>
  <si>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</si>
  <si>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</si>
  <si>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</si>
  <si>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</si>
  <si>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</si>
  <si>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</si>
  <si>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</si>
  <si>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</si>
  <si>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</si>
  <si>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</si>
  <si>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</si>
  <si>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</si>
  <si>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</si>
  <si>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</si>
  <si>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</si>
  <si>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</si>
  <si>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</si>
  <si>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</si>
  <si>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</si>
  <si>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</si>
  <si>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</si>
  <si>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</si>
  <si>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</si>
  <si>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</si>
  <si>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</si>
  <si>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</si>
  <si>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</si>
  <si>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</si>
  <si>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</si>
  <si>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</si>
  <si>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</si>
  <si>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</si>
  <si>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</si>
  <si>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</si>
  <si>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</si>
  <si>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</si>
  <si>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</si>
  <si>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</si>
  <si>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</si>
  <si>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</si>
  <si>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</si>
  <si>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</si>
  <si>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</si>
  <si>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</si>
  <si>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</si>
  <si>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</si>
  <si>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</si>
  <si>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</si>
  <si>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</si>
  <si>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</si>
  <si>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</si>
  <si>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</si>
  <si>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</si>
  <si>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</si>
  <si>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</si>
  <si>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</si>
  <si>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</si>
  <si>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</si>
  <si>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</si>
  <si>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</si>
  <si>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</si>
  <si>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</si>
  <si>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</si>
  <si>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</si>
  <si>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</si>
  <si>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</si>
  <si>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</si>
  <si>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</si>
  <si>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</si>
  <si>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</si>
  <si>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</si>
  <si>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</si>
  <si>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</si>
  <si>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</si>
  <si>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</si>
  <si>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</si>
  <si>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</si>
  <si>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</si>
  <si>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</si>
  <si>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</si>
  <si>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</si>
  <si>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</si>
  <si>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</si>
  <si>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</si>
  <si>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</si>
  <si>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</si>
  <si>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</si>
  <si>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</si>
  <si>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</si>
  <si>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</si>
  <si>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</si>
  <si>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</si>
  <si>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</si>
  <si>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</si>
  <si>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</si>
  <si>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</si>
  <si>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</si>
  <si>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</si>
  <si>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</si>
  <si>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</si>
  <si>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</si>
  <si>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</si>
  <si>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</si>
  <si>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</si>
  <si>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</si>
  <si>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</si>
  <si>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</si>
  <si>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</si>
  <si>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</si>
  <si>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</si>
  <si>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</si>
  <si>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</si>
  <si>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</si>
  <si>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</si>
  <si>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</si>
  <si>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</si>
  <si>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</si>
  <si>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</si>
  <si>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</si>
  <si>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</si>
  <si>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</si>
  <si>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</si>
  <si>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</si>
  <si>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</si>
  <si>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</si>
  <si>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</si>
  <si>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</si>
  <si>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</si>
  <si>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</si>
  <si>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</si>
  <si>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</si>
  <si>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</si>
  <si>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</si>
  <si>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</si>
  <si>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</si>
  <si>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</si>
  <si>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</si>
  <si>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</si>
  <si>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</si>
  <si>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</si>
  <si>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</si>
  <si>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</si>
  <si>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</si>
  <si>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</si>
  <si>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</si>
  <si>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</si>
  <si>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</si>
  <si>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</si>
  <si>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</si>
  <si>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</si>
  <si>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</si>
  <si>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</si>
  <si>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</si>
  <si>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</si>
  <si>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</si>
  <si>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</si>
  <si>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</si>
  <si>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</si>
  <si>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</si>
  <si>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</si>
  <si>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</si>
  <si>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</si>
  <si>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</si>
  <si>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</si>
  <si>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</si>
  <si>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</si>
  <si>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</si>
  <si>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</si>
  <si>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</si>
  <si>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</si>
  <si>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</si>
  <si>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</si>
  <si>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</si>
  <si>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</si>
  <si>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</si>
  <si>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</si>
  <si>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</si>
  <si>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</si>
  <si>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</si>
  <si>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</si>
  <si>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</si>
  <si>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</si>
  <si>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</si>
  <si>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</si>
  <si>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</si>
  <si>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</si>
  <si>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</si>
  <si>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</si>
  <si>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</si>
  <si>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</si>
  <si>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</si>
  <si>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</si>
  <si>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</si>
  <si>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</si>
  <si>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</si>
  <si>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</si>
  <si>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</si>
  <si>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</si>
  <si>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</si>
  <si>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</si>
  <si>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</si>
  <si>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</si>
  <si>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</si>
  <si>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</si>
  <si>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</si>
  <si>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</si>
  <si>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</si>
  <si>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</si>
  <si>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</si>
  <si>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</si>
  <si>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</si>
  <si>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</si>
  <si>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</si>
  <si>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</si>
  <si>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</si>
  <si>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</si>
  <si>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</si>
  <si>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</si>
  <si>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</si>
  <si>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</si>
  <si>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</si>
  <si>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</si>
  <si>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</si>
  <si>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</si>
  <si>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</si>
  <si>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</si>
  <si>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</si>
  <si>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</si>
  <si>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</si>
  <si>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</si>
  <si>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</si>
  <si>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</si>
  <si>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</si>
  <si>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</si>
  <si>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</si>
  <si>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</si>
  <si>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</si>
  <si>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</si>
  <si>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</si>
  <si>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</si>
  <si>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</si>
  <si>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</si>
  <si>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</si>
  <si>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</si>
  <si>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</si>
  <si>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</si>
  <si>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</si>
  <si>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</si>
  <si>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</si>
  <si>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</si>
  <si>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</si>
  <si>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</si>
  <si>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</si>
  <si>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</si>
  <si>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</si>
  <si>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</si>
  <si>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</si>
  <si>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</si>
  <si>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</si>
  <si>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</si>
  <si>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</si>
  <si>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</si>
  <si>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</si>
  <si>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</si>
  <si>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</si>
  <si>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</si>
  <si>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</si>
  <si>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</si>
  <si>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</si>
  <si>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</si>
  <si>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</si>
  <si>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</si>
  <si>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</si>
  <si>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</si>
  <si>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</si>
  <si>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</si>
  <si>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</si>
  <si>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</si>
  <si>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</si>
  <si>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</si>
  <si>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</si>
  <si>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</si>
  <si>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</si>
  <si>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</si>
  <si>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</si>
  <si>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</si>
  <si>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</si>
  <si>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</si>
  <si>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</si>
  <si>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</si>
  <si>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</si>
  <si>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</si>
  <si>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</si>
  <si>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</si>
  <si>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</si>
  <si>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</si>
  <si>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</si>
  <si>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</si>
  <si>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</si>
  <si>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</si>
  <si>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</si>
  <si>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</si>
  <si>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</si>
  <si>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</si>
  <si>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</si>
  <si>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</si>
  <si>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</si>
  <si>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</si>
  <si>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</si>
  <si>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</si>
  <si>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</si>
  <si>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</si>
  <si>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</si>
  <si>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</si>
  <si>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</si>
  <si>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</si>
  <si>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</si>
  <si>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</si>
  <si>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</si>
  <si>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</si>
  <si>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</si>
  <si>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</si>
  <si>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</si>
  <si>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</si>
  <si>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</si>
  <si>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</si>
  <si>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</si>
  <si>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</si>
  <si>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</si>
  <si>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</si>
  <si>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</si>
  <si>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</si>
  <si>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</si>
  <si>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</si>
  <si>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</si>
  <si>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</si>
  <si>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</si>
  <si>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</si>
  <si>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</si>
  <si>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</si>
  <si>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</si>
  <si>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</si>
  <si>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</si>
  <si>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</si>
  <si>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</si>
  <si>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</si>
  <si>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</si>
  <si>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</si>
  <si>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</si>
  <si>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</si>
  <si>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</si>
  <si>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</si>
  <si>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</si>
  <si>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</si>
  <si>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</si>
  <si>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</si>
  <si>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</si>
  <si>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</si>
  <si>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</si>
  <si>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</si>
  <si>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</si>
  <si>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</si>
  <si>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</si>
  <si>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</si>
  <si>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</si>
  <si>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</si>
  <si>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</si>
  <si>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</si>
  <si>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</si>
  <si>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</si>
  <si>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</si>
  <si>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</si>
  <si>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</si>
  <si>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</si>
  <si>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</si>
  <si>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</si>
  <si>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</si>
  <si>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</si>
  <si>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</si>
  <si>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</si>
  <si>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</si>
  <si>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</si>
  <si>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</si>
  <si>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</si>
  <si>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</si>
  <si>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</si>
  <si>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</si>
  <si>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</si>
  <si>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</si>
  <si>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</si>
  <si>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</si>
  <si>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</si>
  <si>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</si>
  <si>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</si>
  <si>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</si>
  <si>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</si>
  <si>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</si>
  <si>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</si>
  <si>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</si>
  <si>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</si>
  <si>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</si>
  <si>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</si>
  <si>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</si>
  <si>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</si>
  <si>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</si>
  <si>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</si>
  <si>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</si>
  <si>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</si>
  <si>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</si>
  <si>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</si>
  <si>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</si>
  <si>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</si>
  <si>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</si>
  <si>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</si>
  <si>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</si>
  <si>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</si>
  <si>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</si>
  <si>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</si>
  <si>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</si>
  <si>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</si>
  <si>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</si>
  <si>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</si>
  <si>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</si>
  <si>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</si>
  <si>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</si>
  <si>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</si>
  <si>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</si>
  <si>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</si>
  <si>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</si>
  <si>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</si>
  <si>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</si>
  <si>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</si>
  <si>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</si>
  <si>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</si>
  <si>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</si>
  <si>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</si>
  <si>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</si>
  <si>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</si>
  <si>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</si>
  <si>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</si>
  <si>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</si>
  <si>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</si>
  <si>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</si>
  <si>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</si>
  <si>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</si>
  <si>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</si>
  <si>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</si>
  <si>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</si>
  <si>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</si>
  <si>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</si>
  <si>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</si>
  <si>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</si>
  <si>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</si>
  <si>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</si>
  <si>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</si>
  <si>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</si>
  <si>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</si>
  <si>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</si>
  <si>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</si>
  <si>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</si>
  <si>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</si>
  <si>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</si>
  <si>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</si>
  <si>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</si>
  <si>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</si>
  <si>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</si>
  <si>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</si>
  <si>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</si>
  <si>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</si>
  <si>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</si>
  <si>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</si>
  <si>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</si>
  <si>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</si>
  <si>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</si>
  <si>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</si>
  <si>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</si>
  <si>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</si>
  <si>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</si>
  <si>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</si>
  <si>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</si>
  <si>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</si>
  <si>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</si>
  <si>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</si>
  <si>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</si>
  <si>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</si>
  <si>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</si>
  <si>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</si>
  <si>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</si>
  <si>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</si>
  <si>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</si>
  <si>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</si>
  <si>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</si>
  <si>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</si>
  <si>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</si>
  <si>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</si>
  <si>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</si>
  <si>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</si>
  <si>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</si>
  <si>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</si>
  <si>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</si>
  <si>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</si>
  <si>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</si>
  <si>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</si>
  <si>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</si>
  <si>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</si>
  <si>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</si>
  <si>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</si>
  <si>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</si>
  <si>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</si>
  <si>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</si>
  <si>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</si>
  <si>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</si>
  <si>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</si>
  <si>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</si>
  <si>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</si>
  <si>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</si>
  <si>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</si>
  <si>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</si>
  <si>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</si>
  <si>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</si>
  <si>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</si>
  <si>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</si>
  <si>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</si>
  <si>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</si>
  <si>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</si>
  <si>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</si>
  <si>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</si>
  <si>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</si>
  <si>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</si>
  <si>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</si>
  <si>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</si>
  <si>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</si>
  <si>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</si>
  <si>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</si>
  <si>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</si>
  <si>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</si>
  <si>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</si>
  <si>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</si>
  <si>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</si>
  <si>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</si>
  <si>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</si>
  <si>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</si>
  <si>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</si>
  <si>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</si>
  <si>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</si>
  <si>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</si>
  <si>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</si>
  <si>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</si>
  <si>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</si>
  <si>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</si>
  <si>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</si>
  <si>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</si>
  <si>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</si>
  <si>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</si>
  <si>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</si>
  <si>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</si>
  <si>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</si>
  <si>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</si>
  <si>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</si>
  <si>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</si>
  <si>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</si>
  <si>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</si>
  <si>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</si>
  <si>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</si>
  <si>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</si>
  <si>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</si>
  <si>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</si>
  <si>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</si>
  <si>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</si>
  <si>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</si>
  <si>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</si>
  <si>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</si>
  <si>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</si>
  <si>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</si>
  <si>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</si>
  <si>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</si>
  <si>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</si>
  <si>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</si>
  <si>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</si>
  <si>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</si>
  <si>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</si>
  <si>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</si>
  <si>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</si>
  <si>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</si>
  <si>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</si>
  <si>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</si>
  <si>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</si>
  <si>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</si>
  <si>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</si>
  <si>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</si>
  <si>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</si>
  <si>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</si>
  <si>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</si>
  <si>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</si>
  <si>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</si>
  <si>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</si>
  <si>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</si>
  <si>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</si>
  <si>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</si>
  <si>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</si>
  <si>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</si>
  <si>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</si>
  <si>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</si>
  <si>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</si>
  <si>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</si>
  <si>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</si>
  <si>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</si>
  <si>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</si>
  <si>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</si>
  <si>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</si>
  <si>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</si>
  <si>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</si>
  <si>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</si>
  <si>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</si>
  <si>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</si>
  <si>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</si>
  <si>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</si>
  <si>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</si>
  <si>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</si>
  <si>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</si>
  <si>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</si>
  <si>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</si>
  <si>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</si>
  <si>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</si>
  <si>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</si>
  <si>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</si>
  <si>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</si>
  <si>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</si>
  <si>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</si>
  <si>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</si>
  <si>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</si>
  <si>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</si>
  <si>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</si>
  <si>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</si>
  <si>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</si>
  <si>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</si>
  <si>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</si>
  <si>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</si>
  <si>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</si>
  <si>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</si>
  <si>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</si>
  <si>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</si>
  <si>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</si>
  <si>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</si>
  <si>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</si>
  <si>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</si>
  <si>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</si>
  <si>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</si>
  <si>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</si>
  <si>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</si>
  <si>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</si>
  <si>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</si>
  <si>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</si>
  <si>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</si>
  <si>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</si>
  <si>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</si>
  <si>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</si>
  <si>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</si>
  <si>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</si>
  <si>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</si>
  <si>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</si>
  <si>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</si>
  <si>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</si>
  <si>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</si>
  <si>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</si>
  <si>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</si>
  <si>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</si>
  <si>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</si>
  <si>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</si>
  <si>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</si>
  <si>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</si>
  <si>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</si>
  <si>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</si>
  <si>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</si>
  <si>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</si>
  <si>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</si>
  <si>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</si>
  <si>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</si>
  <si>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</si>
  <si>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</si>
  <si>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</si>
  <si>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</si>
  <si>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</si>
  <si>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</si>
  <si>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</si>
  <si>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</si>
  <si>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</si>
  <si>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</si>
  <si>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</si>
  <si>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</si>
  <si>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</si>
  <si>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</si>
  <si>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</si>
  <si>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</si>
  <si>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</si>
  <si>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</si>
  <si>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</si>
  <si>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</si>
  <si>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</si>
  <si>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</si>
  <si>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</si>
  <si>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</si>
  <si>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</si>
  <si>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</si>
  <si>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</si>
  <si>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</si>
  <si>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</si>
  <si>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</si>
  <si>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</si>
  <si>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</si>
  <si>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</si>
  <si>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</si>
  <si>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</si>
  <si>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</si>
  <si>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</si>
  <si>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</si>
  <si>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</si>
  <si>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</si>
  <si>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</si>
  <si>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</si>
  <si>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</si>
  <si>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</si>
  <si>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</si>
  <si>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</si>
  <si>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</si>
  <si>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</si>
  <si>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</si>
  <si>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</si>
  <si>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</si>
  <si>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</si>
  <si>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</si>
  <si>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</si>
  <si>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</si>
  <si>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</si>
  <si>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</si>
  <si>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</si>
  <si>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</si>
  <si>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</si>
  <si>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</si>
  <si>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</si>
  <si>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</si>
  <si>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</si>
  <si>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</si>
  <si>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</si>
  <si>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</si>
  <si>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</si>
  <si>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</si>
  <si>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</si>
  <si>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</si>
  <si>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</si>
  <si>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</si>
  <si>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</si>
  <si>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</si>
  <si>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</si>
  <si>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</si>
  <si>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</si>
  <si>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</si>
  <si>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</si>
  <si>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</si>
  <si>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</si>
  <si>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</si>
  <si>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</si>
  <si>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</si>
  <si>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</si>
  <si>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</si>
  <si>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</si>
  <si>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</si>
  <si>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</si>
  <si>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</si>
  <si>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</si>
  <si>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</si>
  <si>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</si>
  <si>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</si>
  <si>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</si>
  <si>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</si>
  <si>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</si>
  <si>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</si>
  <si>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</si>
  <si>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</si>
  <si>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</si>
  <si>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</si>
  <si>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</si>
  <si>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</si>
  <si>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</si>
  <si>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</si>
  <si>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</si>
  <si>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</si>
  <si>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</si>
  <si>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</si>
  <si>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</si>
  <si>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</si>
  <si>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</si>
  <si>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</si>
  <si>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</si>
  <si>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</si>
  <si>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</si>
  <si>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</si>
  <si>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</si>
  <si>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</si>
  <si>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</si>
  <si>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</si>
  <si>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</si>
  <si>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</si>
  <si>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</si>
  <si>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</si>
  <si>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</si>
  <si>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</si>
  <si>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</si>
  <si>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</si>
  <si>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</si>
  <si>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</si>
  <si>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</si>
  <si>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</si>
  <si>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</si>
  <si>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</si>
  <si>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</si>
  <si>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</si>
  <si>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</si>
  <si>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</si>
  <si>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</si>
  <si>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</si>
  <si>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</si>
  <si>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</si>
  <si>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</si>
  <si>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</si>
  <si>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</si>
  <si>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</si>
  <si>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</si>
  <si>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</si>
  <si>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</si>
  <si>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</si>
  <si>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</si>
  <si>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</si>
  <si>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</si>
  <si>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</si>
  <si>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</si>
  <si>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</si>
  <si>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</si>
  <si>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</si>
  <si>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</si>
  <si>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</si>
  <si>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</si>
  <si>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</si>
  <si>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</si>
  <si>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</si>
  <si>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</si>
  <si>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</si>
  <si>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</si>
  <si>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</si>
  <si>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</si>
  <si>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</si>
  <si>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</si>
  <si>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</si>
  <si>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</si>
  <si>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</si>
  <si>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</si>
  <si>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</si>
  <si>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</si>
  <si>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</si>
  <si>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</si>
  <si>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</si>
  <si>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</si>
  <si>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</si>
  <si>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</si>
  <si>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</si>
  <si>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</si>
  <si>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</si>
  <si>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</si>
  <si>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</si>
  <si>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</si>
  <si>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</si>
  <si>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</si>
  <si>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</si>
  <si>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</si>
  <si>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</si>
  <si>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</si>
  <si>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</si>
  <si>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</si>
  <si>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</si>
  <si>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</si>
  <si>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</si>
  <si>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</si>
  <si>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</si>
  <si>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</si>
  <si>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</si>
  <si>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</si>
  <si>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</si>
  <si>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</si>
  <si>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</si>
  <si>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</si>
  <si>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</si>
  <si>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</si>
  <si>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</si>
  <si>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</si>
  <si>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</si>
  <si>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</si>
  <si>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</si>
  <si>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</si>
  <si>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</si>
  <si>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</si>
  <si>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</si>
  <si>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</si>
  <si>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</si>
  <si>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</si>
  <si>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</si>
  <si>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</si>
  <si>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</si>
  <si>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</si>
  <si>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</si>
  <si>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</si>
  <si>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</si>
  <si>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</si>
  <si>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</si>
  <si>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</si>
  <si>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</si>
  <si>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</si>
  <si>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</si>
  <si>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</si>
  <si>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</si>
  <si>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</si>
  <si>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</si>
  <si>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</si>
  <si>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</si>
  <si>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</si>
  <si>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</si>
  <si>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</si>
  <si>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</si>
  <si>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</si>
  <si>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</si>
  <si>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</si>
  <si>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</si>
  <si>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</si>
  <si>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</si>
  <si>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</si>
  <si>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</si>
  <si>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</si>
  <si>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</si>
  <si>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</si>
  <si>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</si>
  <si>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</si>
  <si>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</si>
  <si>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</si>
  <si>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</si>
  <si>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</si>
  <si>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</si>
  <si>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</si>
  <si>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</si>
  <si>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</si>
  <si>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</si>
  <si>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</si>
  <si>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</si>
  <si>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</si>
  <si>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</si>
  <si>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</si>
  <si>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</si>
  <si>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</si>
  <si>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</si>
  <si>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</si>
  <si>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</si>
  <si>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</si>
  <si>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</si>
  <si>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</si>
  <si>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</si>
  <si>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</si>
  <si>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</si>
  <si>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</si>
  <si>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</si>
  <si>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</si>
  <si>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</si>
  <si>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</si>
  <si>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</si>
  <si>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</si>
  <si>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</si>
  <si>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</si>
  <si>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</si>
  <si>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</si>
  <si>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</si>
  <si>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</si>
  <si>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</si>
  <si>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</si>
  <si>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</si>
  <si>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</si>
  <si>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</si>
  <si>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</si>
  <si>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</si>
  <si>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</si>
  <si>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</si>
  <si>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</si>
  <si>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</si>
  <si>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</si>
  <si>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</si>
  <si>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</si>
  <si>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</si>
  <si>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</si>
  <si>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</si>
  <si>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</si>
  <si>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</si>
  <si>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</si>
  <si>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</si>
  <si>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</si>
  <si>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</si>
  <si>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</si>
  <si>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</si>
  <si>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</si>
  <si>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</si>
  <si>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</si>
  <si>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</si>
  <si>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</si>
  <si>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</si>
  <si>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</si>
  <si>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</si>
  <si>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</si>
  <si>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</si>
  <si>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</si>
  <si>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</si>
  <si>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</si>
  <si>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</si>
  <si>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</si>
  <si>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</si>
  <si>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</si>
  <si>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</si>
  <si>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</si>
  <si>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</si>
  <si>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</si>
  <si>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</si>
  <si>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</si>
  <si>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</si>
  <si>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</si>
  <si>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</si>
  <si>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</si>
  <si>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</si>
  <si>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</si>
  <si>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</si>
  <si>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</si>
  <si>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</si>
  <si>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</si>
  <si>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</si>
  <si>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</si>
  <si>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</si>
  <si>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</si>
  <si>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</si>
  <si>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</si>
  <si>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</si>
  <si>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</si>
  <si>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</si>
  <si>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</si>
  <si>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</si>
  <si>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</si>
  <si>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</si>
  <si>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</si>
  <si>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</si>
  <si>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</si>
  <si>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</si>
  <si>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</si>
  <si>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</si>
  <si>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</si>
  <si>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</si>
  <si>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</si>
  <si>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</si>
  <si>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</si>
  <si>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</si>
  <si>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</si>
  <si>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</si>
  <si>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</si>
  <si>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</si>
  <si>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</si>
  <si>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</si>
  <si>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</si>
  <si>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</si>
  <si>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</si>
  <si>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</si>
  <si>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</si>
  <si>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</si>
  <si>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</si>
  <si>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</si>
  <si>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</si>
  <si>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</si>
  <si>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</si>
  <si>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</si>
  <si>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</si>
  <si>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</si>
  <si>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</si>
  <si>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</si>
  <si>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</si>
  <si>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</si>
  <si>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</si>
  <si>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</si>
  <si>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</si>
  <si>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</si>
  <si>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</si>
  <si>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</si>
  <si>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</si>
  <si>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</si>
  <si>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</si>
  <si>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</si>
  <si>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</si>
  <si>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</si>
  <si>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</si>
  <si>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</si>
  <si>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</si>
  <si>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</si>
  <si>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</si>
  <si>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</si>
  <si>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</si>
  <si>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</si>
  <si>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</si>
  <si>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</si>
  <si>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</si>
  <si>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</si>
  <si>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</si>
  <si>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</si>
  <si>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</si>
  <si>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</si>
  <si>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</si>
  <si>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</si>
  <si>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</si>
  <si>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</si>
  <si>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</si>
  <si>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</si>
  <si>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</si>
  <si>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</si>
  <si>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</si>
  <si>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</si>
  <si>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</si>
  <si>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</si>
  <si>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</si>
  <si>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</si>
  <si>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</si>
  <si>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</si>
  <si>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</si>
  <si>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</si>
  <si>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</si>
  <si>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</si>
  <si>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</si>
  <si>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</si>
  <si>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</si>
  <si>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</si>
  <si>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</si>
  <si>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</si>
  <si>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</si>
  <si>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</si>
  <si>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</si>
  <si>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</si>
  <si>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</si>
  <si>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</si>
  <si>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</si>
  <si>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</si>
  <si>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</si>
  <si>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</si>
  <si>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</si>
  <si>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</si>
  <si>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</si>
  <si>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</si>
  <si>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</si>
  <si>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</si>
  <si>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</si>
  <si>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</si>
  <si>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</si>
  <si>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</si>
  <si>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</si>
  <si>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</si>
  <si>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</si>
  <si>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</si>
  <si>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</si>
  <si>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</si>
  <si>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</si>
  <si>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</si>
  <si>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</si>
  <si>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</si>
  <si>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</si>
  <si>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</si>
  <si>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</si>
  <si>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</si>
  <si>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</si>
  <si>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</si>
  <si>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</si>
  <si>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</si>
  <si>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</si>
  <si>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</si>
  <si>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</si>
  <si>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</si>
  <si>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</si>
  <si>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</si>
  <si>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</si>
  <si>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</si>
  <si>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</si>
  <si>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</si>
  <si>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</si>
  <si>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</si>
  <si>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</si>
  <si>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</si>
  <si>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</si>
  <si>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</si>
  <si>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</si>
  <si>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</si>
  <si>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</si>
  <si>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</si>
  <si>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</si>
  <si>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</si>
  <si>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</si>
  <si>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</si>
  <si>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</si>
  <si>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</si>
  <si>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</si>
  <si>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</si>
  <si>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</si>
  <si>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</si>
  <si>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</si>
  <si>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</si>
  <si>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</si>
  <si>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</si>
  <si>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</si>
  <si>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</si>
  <si>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</si>
  <si>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</si>
  <si>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</si>
  <si>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</si>
  <si>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</si>
  <si>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</si>
  <si>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</si>
  <si>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</si>
  <si>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</si>
  <si>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</si>
  <si>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</si>
  <si>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</si>
  <si>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</si>
  <si>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</si>
  <si>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</si>
  <si>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</si>
  <si>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</si>
  <si>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</si>
  <si>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</si>
  <si>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</si>
  <si>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</si>
  <si>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</si>
  <si>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</si>
  <si>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</si>
  <si>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</si>
  <si>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</si>
  <si>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</si>
  <si>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</si>
  <si>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</si>
  <si>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</si>
  <si>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</si>
  <si>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</si>
  <si>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</si>
  <si>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</si>
  <si>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</si>
  <si>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</si>
  <si>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</si>
  <si>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</si>
  <si>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</si>
  <si>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</si>
  <si>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</si>
  <si>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</si>
  <si>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</si>
  <si>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</si>
  <si>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</si>
  <si>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</si>
  <si>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</si>
  <si>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</si>
  <si>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</si>
  <si>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</si>
  <si>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</si>
  <si>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</si>
  <si>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</si>
  <si>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</si>
  <si>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</si>
  <si>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</si>
  <si>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</si>
  <si>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</si>
  <si>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</si>
  <si>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</si>
  <si>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</si>
  <si>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</si>
  <si>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</si>
  <si>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</si>
  <si>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</si>
  <si>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</si>
  <si>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</si>
  <si>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</si>
  <si>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</si>
  <si>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</si>
  <si>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</si>
  <si>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</si>
  <si>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</si>
  <si>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</si>
  <si>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</si>
  <si>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</si>
  <si>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</si>
  <si>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</si>
  <si>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</si>
  <si>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</si>
  <si>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</si>
  <si>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</si>
  <si>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</si>
  <si>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</si>
  <si>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</si>
  <si>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</si>
  <si>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</si>
  <si>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</si>
  <si>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</si>
  <si>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</si>
  <si>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</si>
  <si>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</si>
  <si>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</si>
  <si>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</si>
  <si>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</si>
  <si>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</si>
  <si>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</si>
  <si>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</si>
  <si>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</si>
  <si>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</si>
  <si>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</si>
  <si>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</si>
  <si>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</si>
  <si>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</si>
  <si>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</si>
  <si>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</si>
  <si>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</si>
  <si>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</si>
  <si>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</si>
  <si>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</si>
  <si>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</si>
  <si>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</si>
  <si>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</si>
  <si>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</si>
  <si>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</si>
  <si>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</si>
  <si>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</si>
  <si>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</si>
  <si>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</si>
  <si>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</si>
  <si>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</si>
  <si>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</si>
  <si>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</si>
  <si>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</si>
  <si>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</si>
  <si>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</si>
  <si>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</si>
  <si>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</si>
  <si>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</si>
  <si>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</si>
  <si>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</si>
  <si>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</si>
  <si>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</si>
  <si>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</si>
  <si>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</si>
  <si>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</si>
  <si>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</si>
  <si>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</si>
  <si>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</si>
  <si>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</si>
  <si>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</si>
  <si>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</si>
  <si>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</si>
  <si>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</si>
  <si>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</si>
  <si>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</si>
  <si>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</si>
  <si>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</si>
  <si>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</si>
  <si>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</si>
  <si>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</si>
  <si>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</si>
  <si>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</si>
  <si>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</si>
  <si>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</si>
  <si>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</si>
  <si>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</si>
  <si>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</si>
  <si>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</si>
  <si>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</si>
  <si>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</si>
  <si>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</si>
  <si>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</si>
  <si>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</si>
  <si>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</si>
  <si>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</si>
  <si>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</si>
  <si>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</si>
  <si>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</si>
  <si>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</si>
  <si>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</si>
  <si>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</si>
  <si>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</si>
  <si>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</si>
  <si>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</si>
  <si>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</si>
  <si>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</si>
  <si>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</si>
  <si>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</si>
  <si>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</si>
  <si>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</si>
  <si>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</si>
  <si>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</si>
  <si>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</si>
  <si>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</si>
  <si>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</si>
  <si>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</si>
  <si>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</si>
  <si>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</si>
  <si>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</si>
  <si>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</si>
  <si>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</si>
  <si>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</si>
  <si>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</si>
  <si>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</si>
  <si>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</si>
  <si>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</si>
  <si>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</si>
  <si>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</si>
  <si>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</si>
  <si>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</si>
  <si>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</si>
  <si>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</si>
  <si>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</si>
  <si>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</si>
  <si>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</si>
  <si>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</si>
  <si>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</si>
  <si>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</si>
  <si>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</si>
  <si>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</si>
  <si>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</si>
  <si>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</si>
  <si>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</si>
  <si>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</si>
  <si>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</si>
  <si>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</si>
  <si>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</si>
  <si>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</si>
  <si>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</si>
  <si>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</si>
  <si>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</si>
  <si>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</si>
  <si>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</si>
  <si>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</si>
  <si>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</si>
  <si>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</si>
  <si>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</si>
  <si>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</si>
  <si>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</si>
  <si>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</si>
  <si>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</si>
  <si>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</si>
  <si>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</si>
  <si>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</si>
  <si>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</si>
  <si>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</si>
  <si>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</si>
  <si>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</si>
  <si>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</si>
  <si>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</si>
  <si>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</si>
  <si>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</si>
  <si>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</si>
  <si>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</si>
  <si>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</si>
  <si>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</si>
  <si>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</si>
  <si>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</si>
  <si>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</si>
  <si>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</si>
  <si>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</si>
  <si>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</si>
  <si>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</si>
  <si>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</si>
  <si>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</si>
  <si>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</si>
  <si>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</si>
  <si>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</si>
  <si>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</si>
  <si>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</si>
  <si>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</si>
  <si>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</si>
  <si>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</si>
  <si>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</si>
  <si>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</si>
  <si>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</si>
  <si>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</si>
  <si>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</si>
  <si>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</si>
  <si>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</si>
  <si>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</si>
  <si>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</si>
  <si>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</si>
  <si>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</si>
  <si>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</si>
  <si>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</si>
  <si>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</si>
  <si>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</si>
  <si>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</si>
  <si>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</si>
  <si>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</si>
  <si>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</si>
  <si>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</si>
  <si>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</si>
  <si>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</si>
  <si>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</si>
  <si>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</si>
  <si>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</si>
  <si>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</si>
  <si>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</si>
  <si>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</si>
  <si>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</si>
  <si>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</si>
  <si>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</si>
  <si>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</si>
  <si>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</si>
  <si>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</si>
  <si>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</si>
  <si>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</si>
  <si>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</si>
  <si>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</si>
  <si>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</si>
  <si>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</si>
  <si>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</si>
  <si>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</si>
  <si>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</si>
  <si>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</si>
  <si>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</si>
  <si>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</si>
  <si>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</si>
  <si>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</si>
  <si>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</si>
  <si>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</si>
  <si>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</si>
  <si>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</si>
  <si>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</si>
  <si>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</si>
  <si>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</si>
  <si>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</si>
  <si>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</si>
  <si>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</si>
  <si>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</si>
  <si>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</si>
  <si>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</si>
  <si>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</si>
  <si>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</si>
  <si>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</si>
  <si>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</si>
  <si>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</si>
  <si>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</si>
  <si>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</si>
  <si>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</si>
  <si>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</si>
  <si>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</si>
  <si>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</si>
  <si>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</si>
  <si>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</si>
  <si>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</si>
  <si>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</si>
  <si>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</si>
  <si>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</si>
  <si>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</si>
  <si>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</si>
  <si>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</si>
  <si>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</si>
  <si>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</si>
  <si>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</si>
  <si>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</si>
  <si>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</si>
  <si>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</si>
  <si>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</si>
  <si>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</si>
  <si>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</si>
  <si>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</si>
  <si>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</si>
  <si>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</si>
  <si>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</si>
  <si>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</si>
  <si>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</si>
  <si>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</si>
  <si>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</si>
  <si>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</si>
  <si>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</si>
  <si>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</si>
  <si>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</si>
  <si>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</si>
  <si>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</si>
  <si>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</si>
  <si>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</si>
  <si>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</si>
  <si>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</si>
  <si>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</si>
  <si>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</si>
  <si>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</si>
  <si>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</si>
  <si>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</si>
  <si>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</si>
  <si>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</si>
  <si>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</si>
  <si>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</si>
  <si>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</si>
  <si>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</si>
  <si>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</si>
  <si>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</si>
  <si>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</si>
  <si>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</si>
  <si>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</si>
  <si>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</si>
  <si>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</si>
  <si>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</si>
  <si>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</si>
  <si>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</si>
  <si>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</si>
  <si>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</si>
  <si>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</si>
  <si>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</si>
  <si>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</si>
  <si>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</si>
  <si>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</si>
  <si>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</si>
  <si>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</si>
  <si>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</si>
  <si>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</si>
  <si>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</si>
  <si>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</si>
  <si>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</si>
  <si>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</si>
  <si>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</si>
  <si>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</si>
  <si>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</si>
  <si>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</si>
  <si>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</si>
  <si>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</si>
  <si>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</si>
  <si>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</si>
  <si>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</si>
  <si>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</si>
  <si>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</si>
  <si>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</si>
  <si>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</si>
  <si>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</si>
  <si>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</si>
  <si>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</si>
  <si>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</si>
  <si>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</si>
  <si>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</si>
  <si>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</si>
  <si>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</si>
  <si>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</si>
  <si>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</si>
  <si>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</si>
  <si>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</si>
  <si>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</si>
  <si>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</si>
  <si>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</si>
  <si>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</si>
  <si>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</si>
  <si>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</si>
  <si>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</si>
  <si>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</si>
  <si>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</si>
  <si>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</si>
  <si>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</si>
  <si>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</si>
  <si>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</si>
  <si>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</si>
  <si>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</si>
  <si>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</si>
  <si>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</si>
  <si>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</si>
  <si>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</si>
  <si>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</si>
  <si>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</si>
  <si>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</si>
  <si>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</si>
  <si>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</si>
  <si>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</si>
  <si>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</si>
  <si>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</si>
  <si>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</si>
  <si>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</si>
  <si>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</si>
  <si>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</si>
  <si>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</si>
  <si>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</si>
  <si>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</si>
  <si>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</si>
  <si>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</si>
  <si>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</si>
  <si>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</si>
  <si>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</si>
  <si>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</si>
  <si>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</si>
  <si>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</si>
  <si>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</si>
  <si>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</si>
  <si>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</si>
  <si>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</si>
  <si>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</si>
  <si>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</si>
  <si>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</si>
  <si>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</si>
  <si>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</si>
  <si>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</si>
  <si>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</si>
  <si>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</si>
  <si>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</si>
  <si>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</si>
  <si>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</si>
  <si>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</si>
  <si>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</si>
  <si>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</si>
  <si>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</si>
  <si>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</si>
  <si>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</si>
  <si>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</si>
  <si>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</si>
  <si>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</si>
  <si>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</si>
  <si>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</si>
  <si>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</si>
  <si>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</si>
  <si>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</si>
  <si>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</si>
  <si>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</si>
  <si>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</si>
  <si>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</si>
  <si>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</si>
  <si>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</si>
  <si>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</si>
  <si>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</si>
  <si>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</si>
  <si>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</si>
  <si>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</si>
  <si>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</si>
  <si>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</si>
  <si>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</si>
  <si>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</si>
  <si>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</si>
  <si>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</si>
  <si>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</si>
  <si>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</si>
  <si>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</si>
  <si>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</si>
  <si>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</si>
  <si>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</si>
  <si>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</si>
  <si>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</si>
  <si>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</si>
  <si>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</si>
  <si>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</si>
  <si>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</si>
  <si>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</si>
  <si>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</si>
  <si>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</si>
  <si>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</si>
  <si>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</si>
  <si>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</si>
  <si>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</si>
  <si>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</si>
  <si>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</si>
  <si>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</si>
  <si>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</si>
  <si>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</si>
  <si>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</si>
  <si>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</si>
  <si>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</si>
  <si>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</si>
  <si>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</si>
  <si>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</si>
  <si>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</si>
  <si>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</si>
  <si>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</si>
  <si>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</si>
  <si>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</si>
  <si>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</si>
  <si>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</si>
  <si>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</si>
  <si>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</si>
  <si>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</si>
  <si>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</si>
  <si>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</si>
  <si>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</si>
  <si>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</si>
  <si>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</si>
  <si>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</si>
  <si>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</si>
  <si>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</si>
  <si>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</si>
  <si>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</si>
  <si>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</si>
  <si>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</si>
  <si>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</si>
  <si>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</si>
  <si>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</si>
  <si>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</si>
  <si>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</si>
  <si>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</si>
  <si>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</si>
  <si>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</si>
  <si>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</si>
  <si>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</si>
  <si>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</si>
  <si>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</si>
  <si>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</si>
  <si>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</si>
  <si>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</si>
  <si>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</si>
  <si>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</si>
  <si>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</si>
  <si>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</si>
  <si>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</si>
  <si>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</si>
  <si>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</si>
  <si>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</si>
  <si>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</si>
  <si>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</si>
  <si>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</si>
  <si>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</si>
  <si>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</si>
  <si>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</si>
  <si>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</si>
  <si>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</si>
  <si>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</si>
  <si>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</si>
  <si>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</si>
  <si>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</si>
  <si>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</si>
  <si>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</si>
  <si>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</si>
  <si>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</si>
  <si>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</si>
  <si>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</si>
  <si>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</si>
  <si>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</si>
  <si>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</si>
  <si>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</si>
  <si>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</si>
  <si>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</si>
  <si>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</si>
  <si>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</si>
  <si>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</si>
  <si>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</si>
  <si>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</si>
  <si>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</si>
  <si>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</si>
  <si>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</si>
  <si>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</si>
  <si>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</si>
  <si>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</si>
  <si>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</si>
  <si>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</si>
  <si>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</si>
  <si>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</si>
  <si>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</si>
  <si>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</si>
  <si>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</si>
  <si>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</si>
  <si>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</si>
  <si>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</si>
  <si>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</si>
  <si>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</si>
  <si>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</si>
  <si>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</si>
  <si>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</si>
  <si>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</si>
  <si>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</si>
  <si>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</si>
  <si>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</si>
  <si>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</si>
  <si>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</si>
  <si>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</si>
  <si>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</si>
  <si>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</si>
  <si>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</si>
  <si>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</si>
  <si>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</si>
  <si>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</si>
  <si>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</si>
  <si>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</si>
  <si>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</si>
  <si>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</si>
  <si>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</si>
  <si>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</si>
  <si>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</si>
  <si>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</si>
  <si>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</si>
  <si>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</si>
  <si>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</si>
  <si>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</si>
  <si>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</si>
  <si>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</si>
  <si>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</si>
  <si>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</si>
  <si>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</si>
  <si>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</si>
  <si>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</si>
  <si>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</si>
  <si>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</si>
  <si>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</si>
  <si>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</si>
  <si>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</si>
  <si>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</si>
  <si>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</si>
  <si>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</si>
  <si>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</si>
  <si>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</si>
  <si>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</si>
  <si>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</si>
  <si>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</si>
  <si>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</si>
  <si>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</si>
  <si>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</si>
  <si>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</si>
  <si>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</si>
  <si>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</si>
  <si>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</si>
  <si>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</si>
  <si>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</si>
  <si>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</si>
  <si>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</si>
  <si>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</si>
  <si>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</si>
  <si>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</si>
  <si>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</si>
  <si>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</si>
  <si>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</si>
  <si>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</si>
  <si>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</si>
  <si>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</si>
  <si>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</si>
  <si>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</si>
  <si>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</si>
  <si>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</si>
  <si>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</si>
  <si>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</si>
  <si>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</si>
  <si>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</si>
  <si>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</si>
  <si>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</si>
  <si>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</si>
  <si>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</si>
  <si>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</si>
  <si>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</si>
  <si>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</si>
  <si>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</si>
  <si>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</si>
  <si>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</si>
  <si>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</si>
  <si>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</si>
  <si>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</si>
  <si>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</si>
  <si>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</si>
  <si>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</si>
  <si>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</si>
  <si>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</si>
  <si>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</si>
  <si>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</si>
  <si>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</si>
  <si>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</si>
  <si>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</si>
  <si>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</si>
  <si>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</si>
  <si>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</si>
  <si>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</si>
  <si>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</si>
  <si>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</si>
  <si>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</si>
  <si>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</si>
  <si>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</si>
  <si>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</si>
  <si>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</si>
  <si>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</si>
  <si>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</si>
  <si>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</si>
  <si>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</si>
  <si>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</si>
  <si>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</si>
  <si>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</si>
  <si>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</si>
  <si>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</si>
  <si>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</si>
  <si>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</si>
  <si>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</si>
  <si>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</si>
  <si>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</si>
  <si>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</si>
  <si>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</si>
  <si>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</si>
  <si>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</si>
  <si>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</si>
  <si>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</si>
  <si>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</si>
  <si>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</si>
  <si>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</si>
  <si>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</si>
  <si>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</si>
  <si>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</si>
  <si>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</si>
  <si>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</si>
  <si>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</si>
  <si>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</si>
  <si>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</si>
  <si>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</si>
  <si>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</si>
  <si>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</si>
  <si>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</si>
  <si>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</si>
  <si>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</si>
  <si>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</si>
  <si>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</si>
  <si>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</si>
  <si>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</si>
  <si>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</si>
  <si>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</si>
  <si>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</si>
  <si>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</si>
  <si>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</si>
  <si>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</si>
  <si>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</si>
  <si>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</si>
  <si>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</si>
  <si>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</si>
  <si>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</si>
  <si>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</si>
  <si>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</si>
  <si>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</si>
  <si>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</si>
  <si>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</si>
  <si>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</si>
  <si>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</si>
  <si>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</si>
  <si>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</si>
  <si>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</si>
  <si>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</si>
  <si>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</si>
  <si>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</si>
  <si>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</si>
  <si>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</si>
  <si>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</si>
  <si>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</si>
  <si>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</si>
  <si>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</si>
  <si>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</si>
  <si>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</si>
  <si>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</si>
  <si>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</si>
  <si>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</si>
  <si>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</si>
  <si>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</si>
  <si>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</si>
  <si>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</si>
  <si>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</si>
  <si>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</si>
  <si>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</si>
  <si>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</si>
  <si>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</si>
  <si>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</si>
  <si>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</si>
  <si>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</si>
  <si>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</si>
  <si>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</si>
  <si>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</si>
  <si>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</si>
  <si>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</si>
  <si>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</si>
  <si>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</si>
  <si>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</si>
  <si>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</si>
  <si>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</si>
  <si>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</si>
  <si>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</si>
  <si>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</si>
  <si>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</si>
  <si>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</si>
  <si>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</si>
  <si>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</si>
  <si>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</si>
  <si>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</si>
  <si>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</si>
  <si>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</si>
  <si>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</si>
  <si>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</si>
  <si>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</si>
  <si>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</si>
  <si>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</si>
  <si>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</si>
  <si>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</si>
  <si>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</si>
  <si>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</si>
  <si>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</si>
  <si>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</si>
  <si>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</si>
  <si>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</si>
  <si>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</si>
  <si>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</si>
  <si>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</si>
  <si>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</si>
  <si>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</si>
  <si>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</si>
  <si>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</si>
  <si>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</si>
  <si>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</si>
  <si>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</si>
  <si>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</si>
  <si>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</si>
  <si>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</si>
  <si>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</si>
  <si>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</si>
  <si>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</si>
  <si>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</si>
  <si>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</si>
  <si>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</si>
  <si>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</si>
  <si>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</si>
  <si>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</si>
  <si>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</si>
  <si>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</si>
  <si>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</si>
  <si>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</si>
  <si>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</si>
  <si>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</si>
  <si>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</si>
  <si>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</si>
  <si>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</si>
  <si>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</si>
  <si>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</si>
  <si>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</si>
  <si>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</si>
  <si>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</si>
  <si>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</si>
  <si>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</si>
  <si>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</si>
  <si>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</si>
  <si>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</si>
  <si>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</si>
  <si>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</si>
  <si>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</si>
  <si>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</si>
  <si>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</si>
  <si>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</si>
  <si>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</si>
  <si>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</si>
  <si>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</si>
  <si>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</si>
  <si>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</si>
  <si>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</si>
  <si>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</si>
  <si>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</si>
  <si>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</si>
  <si>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</si>
  <si>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</si>
  <si>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</si>
  <si>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</si>
  <si>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</si>
  <si>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</si>
  <si>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</si>
  <si>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</si>
  <si>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</si>
  <si>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</si>
  <si>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</si>
  <si>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</si>
  <si>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</si>
  <si>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</si>
  <si>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</si>
  <si>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</si>
  <si>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</si>
  <si>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</si>
  <si>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</si>
  <si>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</si>
  <si>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</si>
  <si>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</si>
  <si>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</si>
  <si>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</si>
  <si>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</si>
  <si>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</si>
  <si>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</si>
  <si>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</si>
  <si>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</si>
  <si>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</si>
  <si>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</si>
  <si>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</si>
  <si>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</si>
  <si>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</si>
  <si>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</si>
  <si>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</si>
  <si>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</si>
  <si>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</si>
  <si>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</si>
  <si>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</si>
  <si>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</si>
  <si>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</si>
  <si>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</si>
  <si>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</si>
  <si>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</si>
  <si>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</si>
  <si>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</si>
  <si>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</si>
  <si>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</si>
  <si>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</si>
  <si>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</si>
  <si>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</si>
  <si>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</si>
  <si>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</si>
  <si>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</si>
  <si>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</si>
  <si>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</si>
  <si>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</si>
  <si>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</si>
  <si>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</si>
  <si>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</si>
  <si>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</si>
  <si>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</si>
  <si>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</si>
  <si>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</si>
  <si>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</si>
  <si>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</si>
  <si>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</si>
  <si>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</si>
  <si>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</si>
  <si>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</si>
  <si>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</si>
  <si>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</si>
  <si>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</si>
  <si>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</si>
  <si>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</si>
  <si>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</si>
  <si>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</si>
  <si>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</si>
  <si>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</si>
  <si>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</si>
  <si>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</si>
  <si>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</si>
  <si>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</si>
  <si>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</si>
  <si>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</si>
  <si>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</si>
  <si>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</si>
  <si>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</si>
  <si>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</si>
  <si>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</si>
  <si>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</si>
  <si>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</si>
  <si>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</si>
  <si>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</si>
  <si>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</si>
  <si>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</si>
  <si>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</si>
  <si>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</si>
  <si>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</si>
  <si>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</si>
  <si>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</si>
  <si>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</si>
  <si>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</si>
  <si>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</si>
  <si>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</si>
  <si>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</si>
  <si>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</si>
  <si>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</si>
  <si>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</si>
  <si>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</si>
  <si>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</si>
  <si>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</si>
  <si>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</si>
  <si>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</si>
  <si>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</si>
  <si>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</si>
  <si>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</si>
  <si>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</si>
  <si>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</si>
  <si>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</si>
  <si>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</si>
  <si>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</si>
  <si>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</si>
  <si>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</si>
  <si>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</si>
  <si>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</si>
  <si>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</si>
  <si>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</si>
  <si>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</si>
  <si>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</si>
  <si>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</si>
  <si>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</si>
  <si>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</si>
  <si>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</si>
  <si>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</si>
  <si>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</si>
  <si>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</si>
  <si>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</si>
  <si>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</si>
  <si>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</si>
  <si>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</si>
  <si>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</si>
  <si>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</si>
  <si>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</si>
  <si>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</si>
  <si>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</si>
  <si>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</si>
  <si>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</si>
  <si>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</si>
  <si>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</si>
  <si>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</si>
  <si>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</si>
  <si>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</si>
  <si>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</si>
  <si>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</si>
  <si>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</si>
  <si>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</si>
  <si>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</si>
  <si>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</si>
  <si>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</si>
  <si>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</si>
  <si>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</si>
  <si>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</si>
  <si>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</si>
  <si>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</si>
  <si>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</si>
  <si>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</si>
  <si>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</si>
  <si>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</si>
  <si>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</si>
  <si>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</si>
  <si>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</si>
  <si>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</si>
  <si>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</si>
  <si>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</si>
  <si>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</si>
  <si>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</si>
  <si>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</si>
  <si>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</si>
  <si>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</si>
  <si>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</si>
  <si>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</si>
  <si>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</si>
  <si>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</si>
  <si>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</si>
  <si>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</si>
  <si>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</si>
  <si>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</si>
  <si>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</si>
  <si>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</si>
  <si>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</si>
  <si>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</si>
  <si>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</si>
  <si>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</si>
  <si>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</si>
  <si>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</si>
  <si>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</si>
  <si>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</si>
  <si>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</si>
  <si>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</si>
  <si>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</si>
  <si>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</si>
  <si>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</si>
  <si>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</si>
  <si>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</si>
  <si>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</si>
  <si>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</si>
  <si>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</si>
  <si>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</si>
  <si>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</si>
  <si>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</si>
  <si>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</si>
  <si>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</si>
  <si>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</si>
  <si>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</si>
  <si>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</si>
  <si>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</si>
  <si>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</si>
  <si>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</si>
  <si>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</si>
  <si>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</si>
  <si>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</si>
  <si>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</si>
  <si>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</si>
  <si>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</si>
  <si>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</si>
  <si>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</si>
  <si>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</si>
  <si>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</si>
  <si>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</si>
  <si>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</si>
  <si>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</si>
  <si>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</si>
  <si>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</si>
  <si>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</si>
  <si>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</si>
  <si>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</si>
  <si>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</si>
  <si>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</si>
  <si>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</si>
  <si>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</si>
  <si>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</si>
  <si>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</si>
  <si>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</si>
  <si>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</si>
  <si>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</si>
  <si>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</si>
  <si>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</si>
  <si>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</si>
  <si>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</si>
  <si>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</si>
  <si>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</si>
  <si>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</si>
  <si>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</si>
  <si>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</si>
  <si>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</si>
  <si>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</si>
  <si>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</si>
  <si>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</si>
  <si>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</si>
  <si>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</si>
  <si>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</si>
  <si>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</si>
  <si>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</si>
  <si>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</si>
  <si>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</si>
  <si>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</si>
  <si>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</si>
  <si>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</si>
  <si>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</si>
  <si>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</si>
  <si>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</si>
  <si>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</si>
  <si>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</si>
  <si>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</si>
  <si>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</si>
  <si>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</si>
  <si>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</si>
  <si>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</si>
  <si>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</si>
  <si>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</si>
  <si>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</si>
  <si>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</si>
  <si>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</si>
  <si>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</si>
  <si>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</si>
  <si>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</si>
  <si>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</si>
  <si>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</si>
  <si>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</si>
  <si>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</si>
  <si>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</si>
  <si>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</si>
  <si>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</si>
  <si>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</si>
  <si>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</si>
  <si>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</si>
  <si>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</si>
  <si>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</si>
  <si>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</si>
  <si>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</si>
  <si>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</si>
  <si>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</si>
  <si>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</si>
  <si>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</si>
  <si>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</si>
  <si>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</si>
  <si>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</si>
  <si>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</si>
  <si>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</si>
  <si>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</si>
  <si>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</si>
  <si>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</si>
  <si>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</si>
  <si>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</si>
  <si>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</si>
  <si>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</si>
  <si>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</si>
  <si>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</si>
  <si>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</si>
  <si>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</si>
  <si>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</si>
  <si>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</si>
  <si>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</si>
  <si>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</si>
  <si>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</si>
  <si>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</si>
  <si>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</si>
  <si>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</si>
  <si>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</si>
  <si>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</si>
  <si>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</si>
  <si>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</si>
  <si>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</si>
  <si>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</si>
  <si>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</si>
  <si>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</si>
  <si>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</si>
  <si>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</si>
  <si>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</si>
  <si>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</si>
  <si>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</si>
  <si>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</si>
  <si>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</si>
  <si>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</si>
  <si>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</si>
  <si>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</si>
  <si>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</si>
  <si>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</si>
  <si>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</si>
  <si>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</si>
  <si>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</si>
  <si>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</si>
  <si>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</si>
  <si>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</si>
  <si>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</si>
  <si>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</si>
  <si>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</si>
  <si>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</si>
  <si>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</si>
  <si>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</si>
  <si>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</si>
  <si>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</si>
  <si>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</si>
  <si>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</si>
  <si>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</si>
  <si>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</si>
  <si>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</si>
  <si>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</si>
  <si>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</si>
  <si>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</si>
  <si>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</si>
  <si>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</si>
  <si>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</si>
  <si>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</si>
  <si>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</si>
  <si>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</si>
  <si>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</si>
  <si>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</si>
  <si>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</si>
  <si>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</si>
  <si>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</si>
  <si>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</si>
  <si>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</si>
  <si>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</si>
  <si>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</si>
  <si>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</si>
  <si>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</si>
  <si>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</si>
  <si>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</si>
  <si>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</si>
  <si>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</si>
  <si>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</si>
  <si>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</si>
  <si>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</si>
  <si>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</si>
  <si>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</si>
  <si>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</si>
  <si>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</si>
  <si>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</si>
  <si>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</si>
  <si>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</si>
  <si>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</si>
  <si>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</si>
  <si>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</si>
  <si>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</si>
  <si>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</si>
  <si>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</si>
  <si>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</si>
  <si>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</si>
  <si>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</si>
  <si>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</si>
  <si>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</si>
  <si>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</si>
  <si>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</si>
  <si>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</si>
  <si>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</si>
  <si>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</si>
  <si>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</si>
  <si>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</si>
  <si>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</si>
  <si>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</si>
  <si>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</si>
  <si>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</si>
  <si>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</si>
  <si>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</si>
  <si>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</si>
  <si>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</si>
  <si>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</si>
  <si>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</si>
  <si>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</si>
  <si>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</si>
  <si>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</si>
  <si>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</si>
  <si>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</si>
  <si>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</si>
  <si>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</si>
  <si>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</si>
  <si>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</si>
  <si>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</si>
  <si>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</si>
  <si>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</si>
  <si>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</si>
  <si>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</si>
  <si>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</si>
  <si>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</si>
  <si>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</si>
  <si>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</si>
  <si>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</si>
  <si>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</si>
  <si>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</si>
  <si>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</si>
  <si>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</si>
  <si>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</si>
  <si>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</si>
  <si>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</si>
  <si>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</si>
  <si>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</si>
  <si>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</si>
  <si>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</si>
  <si>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</si>
  <si>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</si>
  <si>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</si>
  <si>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</si>
  <si>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</si>
  <si>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</si>
  <si>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</si>
  <si>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</si>
  <si>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</si>
  <si>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</si>
  <si>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</si>
  <si>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</si>
  <si>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</si>
  <si>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</si>
  <si>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</si>
  <si>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</si>
  <si>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</si>
  <si>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</si>
  <si>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</si>
  <si>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</si>
  <si>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</si>
  <si>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</si>
  <si>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</si>
  <si>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</si>
  <si>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</si>
  <si>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</si>
  <si>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</si>
  <si>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</si>
  <si>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</si>
  <si>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</si>
  <si>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</si>
  <si>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</si>
  <si>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</si>
  <si>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</si>
  <si>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</si>
  <si>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</si>
  <si>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</si>
  <si>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</si>
  <si>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</si>
  <si>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</si>
  <si>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</si>
  <si>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</si>
  <si>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</si>
  <si>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</si>
  <si>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</si>
  <si>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</si>
  <si>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</si>
  <si>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</si>
  <si>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</si>
  <si>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</si>
  <si>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</si>
  <si>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</si>
  <si>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</si>
  <si>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</si>
  <si>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</si>
  <si>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</si>
  <si>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</si>
  <si>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</si>
  <si>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</si>
  <si>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</si>
  <si>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</si>
  <si>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</si>
  <si>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</si>
  <si>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</si>
  <si>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</si>
  <si>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</si>
  <si>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</si>
  <si>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</si>
  <si>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</si>
  <si>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</si>
  <si>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</si>
  <si>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</si>
  <si>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</si>
  <si>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</si>
  <si>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</si>
  <si>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</si>
  <si>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</si>
  <si>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</si>
  <si>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</si>
  <si>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</si>
  <si>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</si>
  <si>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</si>
  <si>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</si>
  <si>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</si>
  <si>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</si>
  <si>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</si>
  <si>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</si>
  <si>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</si>
  <si>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</si>
  <si>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</si>
  <si>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</si>
  <si>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</si>
  <si>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</si>
  <si>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</si>
  <si>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</si>
  <si>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</si>
  <si>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</si>
  <si>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</si>
  <si>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</si>
  <si>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</si>
  <si>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</si>
  <si>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</si>
  <si>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</si>
  <si>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</si>
  <si>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</si>
  <si>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</si>
  <si>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</si>
  <si>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</si>
  <si>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</si>
  <si>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</si>
  <si>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</si>
  <si>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</si>
  <si>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</si>
  <si>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</si>
  <si>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</si>
  <si>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</si>
  <si>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</si>
  <si>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</si>
  <si>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</si>
  <si>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</si>
  <si>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</si>
  <si>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</si>
  <si>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</si>
  <si>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</si>
  <si>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</si>
  <si>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</si>
  <si>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</si>
  <si>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</si>
  <si>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</si>
  <si>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</si>
  <si>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</si>
  <si>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</si>
  <si>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</si>
  <si>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</si>
  <si>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</si>
  <si>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</si>
  <si>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</si>
  <si>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</si>
  <si>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</si>
  <si>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</si>
  <si>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</si>
  <si>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</si>
  <si>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</si>
  <si>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</si>
  <si>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</si>
  <si>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</si>
  <si>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</si>
  <si>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</si>
  <si>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</si>
  <si>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</si>
  <si>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</si>
  <si>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</si>
  <si>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</si>
  <si>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</si>
  <si>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</si>
  <si>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</si>
  <si>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</si>
  <si>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</si>
  <si>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</si>
  <si>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</si>
  <si>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</si>
  <si>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</si>
  <si>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</si>
  <si>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</si>
  <si>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</si>
  <si>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</si>
  <si>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</si>
  <si>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</si>
  <si>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</si>
  <si>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</si>
  <si>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</si>
  <si>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</si>
  <si>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</si>
  <si>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</si>
  <si>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</si>
  <si>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</si>
  <si>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</si>
  <si>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</si>
  <si>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</si>
  <si>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</si>
  <si>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</si>
  <si>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</si>
  <si>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</si>
  <si>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</si>
  <si>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</si>
  <si>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</si>
  <si>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</si>
  <si>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</si>
  <si>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</si>
  <si>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</si>
  <si>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</si>
  <si>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</si>
  <si>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</si>
  <si>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</si>
  <si>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</si>
  <si>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</si>
  <si>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</si>
  <si>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</si>
  <si>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</si>
  <si>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</si>
  <si>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</si>
  <si>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</si>
  <si>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</si>
  <si>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</si>
  <si>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</si>
  <si>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</si>
  <si>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</si>
  <si>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</si>
  <si>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</si>
  <si>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</si>
  <si>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</si>
  <si>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</si>
  <si>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</si>
  <si>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</si>
  <si>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</si>
  <si>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</si>
  <si>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</si>
  <si>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</si>
  <si>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</si>
  <si>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</si>
  <si>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</si>
  <si>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</si>
  <si>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</si>
  <si>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</si>
  <si>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</si>
  <si>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</si>
  <si>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</si>
  <si>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</si>
  <si>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</si>
  <si>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</si>
  <si>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</si>
  <si>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</si>
  <si>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</si>
  <si>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</si>
  <si>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</si>
  <si>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</si>
  <si>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</si>
  <si>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</si>
  <si>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</si>
  <si>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</si>
  <si>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</si>
  <si>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</si>
  <si>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</si>
  <si>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</si>
  <si>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</si>
  <si>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</si>
  <si>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</si>
  <si>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</si>
  <si>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</si>
  <si>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</si>
  <si>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</si>
  <si>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</si>
  <si>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</si>
  <si>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</si>
  <si>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</si>
  <si>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</si>
  <si>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</si>
  <si>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</si>
  <si>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</si>
  <si>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</si>
  <si>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</si>
  <si>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</si>
  <si>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</si>
  <si>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</si>
  <si>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</si>
  <si>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</si>
  <si>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</si>
  <si>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</si>
  <si>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</si>
  <si>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</si>
  <si>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</si>
  <si>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</si>
  <si>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</si>
  <si>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</si>
  <si>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</si>
  <si>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</si>
  <si>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</si>
  <si>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</si>
  <si>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</si>
  <si>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</si>
  <si>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</si>
  <si>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</si>
  <si>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</si>
  <si>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</si>
  <si>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</si>
  <si>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</si>
  <si>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</si>
  <si>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</si>
  <si>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</si>
  <si>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</si>
  <si>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</si>
  <si>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</si>
  <si>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</si>
  <si>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</si>
  <si>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</si>
  <si>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</si>
  <si>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</si>
  <si>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</si>
  <si>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</si>
  <si>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</si>
  <si>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</si>
  <si>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</si>
  <si>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</si>
  <si>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</si>
  <si>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</si>
  <si>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</si>
  <si>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</si>
  <si>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</si>
  <si>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</si>
  <si>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</si>
  <si>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</si>
  <si>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</si>
  <si>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</si>
  <si>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</si>
  <si>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</si>
  <si>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</si>
  <si>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</si>
  <si>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</si>
  <si>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</si>
  <si>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</si>
  <si>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</si>
  <si>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</si>
  <si>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</si>
  <si>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</si>
  <si>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</si>
  <si>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</si>
  <si>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</si>
  <si>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</si>
  <si>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</si>
  <si>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</si>
  <si>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</si>
  <si>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</si>
  <si>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</si>
  <si>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</si>
  <si>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</si>
  <si>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</si>
  <si>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</si>
  <si>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</si>
  <si>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</si>
  <si>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</si>
  <si>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</si>
  <si>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</si>
  <si>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</si>
  <si>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</si>
  <si>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</si>
  <si>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</si>
  <si>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</si>
  <si>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</si>
  <si>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</si>
  <si>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</si>
  <si>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</si>
  <si>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</si>
  <si>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</si>
  <si>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</si>
  <si>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</si>
  <si>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</si>
  <si>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</si>
  <si>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</si>
  <si>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</si>
  <si>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</si>
  <si>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</si>
  <si>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</si>
  <si>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</si>
  <si>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</si>
  <si>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</si>
  <si>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</si>
  <si>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</si>
  <si>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</si>
  <si>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</si>
  <si>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</si>
  <si>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</si>
  <si>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</si>
  <si>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</si>
  <si>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</si>
  <si>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</si>
  <si>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</si>
  <si>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</si>
  <si>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</si>
  <si>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</si>
  <si>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</si>
  <si>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</si>
  <si>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</si>
  <si>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</si>
  <si>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</si>
  <si>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</si>
  <si>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</si>
  <si>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</si>
  <si>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</si>
  <si>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</si>
  <si>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</si>
  <si>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</si>
  <si>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</si>
  <si>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</si>
  <si>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</si>
  <si>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</si>
  <si>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</si>
  <si>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</si>
  <si>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</si>
  <si>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</si>
  <si>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</si>
  <si>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</si>
  <si>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</si>
  <si>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</si>
  <si>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</si>
  <si>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</si>
  <si>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</si>
  <si>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</si>
  <si>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</si>
  <si>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</si>
  <si>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</si>
  <si>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</si>
  <si>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</si>
  <si>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</si>
  <si>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</si>
  <si>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</si>
  <si>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</si>
  <si>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</si>
  <si>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</si>
  <si>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</si>
  <si>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</si>
  <si>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</si>
  <si>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</si>
  <si>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</si>
  <si>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</si>
  <si>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</si>
  <si>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</si>
  <si>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</si>
  <si>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</si>
  <si>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</si>
  <si>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</si>
  <si>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</si>
  <si>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</si>
  <si>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</si>
  <si>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</si>
  <si>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</si>
  <si>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</si>
  <si>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</si>
  <si>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</si>
  <si>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</si>
  <si>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</si>
  <si>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</si>
  <si>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</si>
  <si>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</si>
  <si>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</si>
  <si>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</si>
  <si>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</si>
  <si>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</si>
  <si>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</si>
  <si>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</si>
  <si>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</si>
  <si>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</si>
  <si>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</si>
  <si>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</si>
  <si>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</si>
  <si>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</si>
  <si>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</si>
  <si>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</si>
  <si>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</si>
  <si>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</si>
  <si>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</si>
  <si>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</si>
  <si>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</si>
  <si>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</si>
  <si>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</si>
  <si>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</si>
  <si>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</si>
  <si>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</si>
  <si>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</si>
  <si>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</si>
  <si>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</si>
  <si>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</si>
  <si>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</si>
  <si>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</si>
  <si>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</si>
  <si>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</si>
  <si>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</si>
  <si>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</si>
  <si>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</si>
  <si>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</si>
  <si>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</si>
  <si>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</si>
  <si>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</si>
  <si>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</si>
  <si>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</si>
  <si>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</si>
  <si>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</si>
  <si>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</si>
  <si>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</si>
  <si>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</si>
  <si>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</si>
  <si>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</si>
  <si>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</si>
  <si>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</si>
  <si>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</si>
  <si>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</si>
  <si>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</si>
  <si>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</si>
  <si>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</si>
  <si>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</si>
  <si>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</si>
  <si>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</si>
  <si>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</si>
  <si>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</si>
  <si>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</si>
  <si>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</si>
  <si>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</si>
  <si>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</si>
  <si>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</si>
  <si>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</si>
  <si>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</si>
  <si>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</si>
  <si>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</si>
  <si>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</si>
  <si>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</si>
  <si>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</si>
  <si>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</si>
  <si>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</si>
  <si>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</si>
  <si>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</si>
  <si>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</si>
  <si>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</si>
  <si>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</si>
  <si>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</si>
  <si>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</si>
  <si>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</si>
  <si>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</si>
  <si>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</si>
  <si>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</si>
  <si>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</si>
  <si>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</si>
  <si>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</si>
  <si>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</si>
  <si>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</si>
  <si>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</si>
  <si>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</si>
  <si>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</si>
  <si>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</si>
  <si>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</si>
  <si>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</si>
  <si>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</si>
  <si>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</si>
  <si>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</si>
  <si>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</si>
  <si>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</si>
  <si>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</si>
  <si>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</si>
  <si>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</si>
  <si>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</si>
  <si>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</si>
  <si>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</si>
  <si>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</si>
  <si>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</si>
  <si>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</si>
  <si>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</si>
  <si>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</si>
  <si>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</si>
  <si>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</si>
  <si>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</si>
  <si>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</si>
  <si>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</si>
  <si>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</si>
  <si>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</si>
  <si>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</si>
  <si>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</si>
  <si>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</si>
  <si>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</si>
  <si>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</si>
  <si>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</si>
  <si>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</si>
  <si>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</si>
  <si>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</si>
  <si>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</si>
  <si>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</si>
  <si>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</si>
  <si>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</si>
  <si>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</si>
  <si>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</si>
  <si>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</si>
  <si>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</si>
  <si>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</si>
  <si>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</si>
  <si>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</si>
  <si>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</si>
  <si>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</si>
  <si>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</si>
  <si>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</si>
  <si>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</si>
  <si>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</si>
  <si>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</si>
  <si>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</si>
  <si>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</si>
  <si>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</si>
  <si>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</si>
  <si>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</si>
  <si>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</si>
  <si>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</si>
  <si>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</si>
  <si>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</si>
  <si>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</si>
  <si>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</si>
  <si>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</si>
  <si>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</si>
  <si>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</si>
  <si>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</si>
  <si>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</si>
  <si>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</si>
  <si>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</si>
  <si>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</si>
  <si>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</si>
  <si>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</si>
  <si>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</si>
  <si>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</si>
  <si>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</si>
  <si>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</si>
  <si>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</si>
  <si>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</si>
  <si>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</si>
  <si>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</si>
  <si>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</si>
  <si>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</si>
  <si>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</si>
  <si>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</si>
  <si>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</si>
  <si>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</si>
  <si>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</si>
  <si>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</si>
  <si>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</si>
  <si>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</si>
  <si>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</si>
  <si>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</si>
  <si>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</si>
  <si>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</si>
  <si>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</si>
  <si>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</si>
  <si>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</si>
  <si>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</si>
  <si>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</si>
  <si>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</si>
  <si>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</si>
  <si>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</si>
  <si>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</si>
  <si>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</si>
  <si>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</si>
  <si>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</si>
  <si>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</si>
  <si>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</si>
  <si>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</si>
  <si>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</si>
  <si>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</si>
  <si>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</si>
  <si>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</si>
  <si>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</si>
  <si>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</si>
  <si>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</si>
  <si>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</si>
  <si>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</si>
  <si>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</si>
  <si>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</si>
  <si>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</si>
  <si>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</si>
  <si>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</si>
  <si>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</si>
  <si>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</si>
  <si>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</si>
  <si>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</si>
  <si>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</si>
  <si>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</si>
  <si>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</si>
  <si>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</si>
  <si>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</si>
  <si>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</si>
  <si>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</si>
  <si>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</si>
  <si>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</si>
  <si>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</si>
  <si>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</si>
  <si>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</si>
  <si>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</si>
  <si>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</si>
  <si>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</si>
  <si>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</si>
  <si>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</si>
  <si>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</si>
  <si>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</si>
  <si>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</si>
  <si>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</si>
  <si>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</si>
  <si>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</si>
  <si>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</si>
  <si>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</si>
  <si>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</si>
  <si>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</si>
  <si>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</si>
  <si>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</si>
  <si>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</si>
  <si>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</si>
  <si>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</si>
  <si>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</si>
  <si>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</si>
  <si>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</si>
  <si>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</si>
  <si>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</si>
  <si>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</si>
  <si>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</si>
  <si>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</si>
  <si>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</si>
  <si>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</si>
  <si>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</si>
  <si>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</si>
  <si>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</si>
  <si>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</si>
  <si>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</si>
  <si>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</si>
  <si>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</si>
  <si>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</si>
  <si>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</si>
  <si>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</si>
  <si>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</si>
  <si>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</si>
  <si>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</si>
  <si>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</si>
  <si>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</si>
  <si>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</si>
  <si>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</si>
  <si>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</si>
  <si>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</si>
  <si>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</si>
  <si>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</si>
  <si>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</si>
  <si>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</si>
  <si>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</si>
  <si>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</si>
  <si>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</si>
  <si>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</si>
  <si>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</si>
  <si>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</si>
  <si>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</si>
  <si>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</si>
  <si>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</si>
  <si>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</si>
  <si>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</si>
  <si>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</si>
  <si>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</si>
  <si>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</si>
  <si>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</si>
  <si>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</si>
  <si>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</si>
  <si>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</si>
  <si>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</si>
  <si>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</si>
  <si>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</si>
  <si>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</si>
  <si>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</si>
  <si>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</si>
  <si>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</si>
  <si>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</si>
  <si>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</si>
  <si>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</si>
  <si>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</si>
  <si>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</si>
  <si>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</si>
  <si>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</si>
  <si>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</si>
  <si>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</si>
  <si>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</si>
  <si>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</si>
  <si>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</si>
  <si>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</si>
  <si>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</si>
  <si>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</si>
  <si>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</si>
  <si>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</si>
  <si>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</si>
  <si>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</si>
  <si>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</si>
  <si>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</si>
  <si>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</si>
  <si>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</si>
  <si>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</si>
  <si>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</si>
  <si>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</si>
  <si>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</si>
  <si>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</si>
  <si>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</si>
  <si>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</si>
  <si>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</si>
  <si>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</si>
  <si>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</si>
  <si>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</si>
  <si>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</si>
  <si>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</si>
  <si>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</si>
  <si>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</si>
  <si>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</si>
  <si>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</si>
  <si>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</si>
  <si>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</si>
  <si>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</si>
  <si>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</si>
  <si>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</si>
  <si>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</si>
  <si>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</si>
  <si>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</si>
  <si>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</si>
  <si>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</si>
  <si>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</si>
  <si>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</si>
  <si>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</si>
  <si>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</si>
  <si>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</si>
  <si>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</si>
  <si>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</si>
  <si>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</si>
  <si>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</si>
  <si>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</si>
  <si>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</si>
  <si>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</si>
  <si>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</si>
  <si>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</si>
  <si>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</si>
  <si>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</si>
  <si>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</si>
  <si>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</si>
  <si>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</si>
  <si>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</si>
  <si>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</si>
  <si>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</si>
  <si>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</si>
  <si>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</si>
  <si>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</si>
  <si>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</si>
  <si>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</si>
  <si>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</si>
  <si>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</si>
  <si>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</si>
  <si>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</si>
  <si>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</si>
  <si>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</si>
  <si>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</si>
  <si>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</si>
  <si>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</si>
  <si>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</si>
  <si>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</si>
  <si>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</si>
  <si>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</si>
  <si>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</si>
  <si>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</si>
  <si>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</si>
  <si>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</si>
  <si>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</si>
  <si>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</si>
  <si>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</si>
  <si>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</si>
  <si>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</si>
  <si>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</si>
  <si>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</si>
  <si>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</si>
  <si>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</si>
  <si>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</si>
  <si>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</si>
  <si>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</si>
  <si>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</si>
  <si>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</si>
  <si>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</si>
  <si>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</si>
  <si>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</si>
  <si>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</si>
  <si>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</si>
  <si>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</si>
  <si>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</si>
  <si>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</si>
  <si>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</si>
  <si>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</si>
  <si>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</si>
  <si>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</si>
  <si>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</si>
  <si>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</si>
  <si>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</si>
  <si>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</si>
  <si>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</si>
  <si>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</si>
  <si>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</si>
  <si>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</si>
  <si>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</si>
  <si>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</si>
  <si>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</si>
  <si>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</si>
  <si>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</si>
  <si>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</si>
  <si>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</si>
  <si>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</si>
  <si>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</si>
  <si>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</si>
  <si>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</si>
  <si>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</si>
  <si>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</si>
  <si>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</si>
  <si>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</si>
  <si>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</si>
  <si>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</si>
  <si>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</si>
  <si>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</si>
  <si>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</si>
  <si>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</si>
  <si>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</si>
  <si>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</si>
  <si>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</si>
  <si>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</si>
  <si>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</si>
  <si>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</si>
  <si>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</si>
  <si>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</si>
  <si>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</si>
  <si>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</si>
  <si>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</si>
  <si>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</si>
  <si>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</si>
  <si>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</si>
  <si>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</si>
  <si>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</si>
  <si>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</si>
  <si>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</si>
  <si>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</si>
  <si>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</si>
  <si>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</si>
  <si>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</si>
  <si>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</si>
  <si>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</si>
  <si>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</si>
  <si>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</si>
  <si>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</si>
  <si>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</si>
  <si>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</si>
  <si>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</si>
  <si>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</si>
  <si>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</si>
  <si>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</si>
  <si>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</si>
  <si>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</si>
  <si>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</si>
  <si>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</si>
  <si>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</si>
  <si>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</si>
  <si>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</si>
  <si>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</si>
  <si>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</si>
  <si>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</si>
  <si>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</si>
  <si>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</si>
  <si>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</si>
  <si>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</si>
  <si>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</si>
  <si>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</si>
  <si>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</si>
  <si>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</si>
  <si>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</si>
  <si>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</si>
  <si>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</si>
  <si>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</si>
  <si>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</si>
  <si>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</si>
  <si>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</si>
  <si>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</si>
  <si>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</si>
  <si>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</si>
  <si>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</si>
  <si>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</si>
  <si>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</si>
  <si>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</si>
  <si>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</si>
  <si>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</si>
  <si>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</si>
  <si>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</si>
  <si>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</si>
  <si>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</si>
  <si>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</si>
  <si>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</si>
  <si>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</si>
  <si>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</si>
  <si>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</si>
  <si>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</si>
  <si>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</si>
  <si>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</si>
  <si>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</si>
  <si>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</si>
  <si>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</si>
  <si>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</si>
  <si>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</si>
  <si>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</si>
  <si>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</si>
  <si>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</si>
  <si>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</si>
  <si>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</si>
  <si>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</si>
  <si>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</si>
  <si>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</si>
  <si>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</si>
  <si>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</si>
  <si>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</si>
  <si>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</si>
  <si>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</si>
  <si>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</si>
  <si>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</si>
  <si>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</si>
  <si>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</si>
  <si>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</si>
  <si>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</si>
  <si>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</si>
  <si>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</si>
  <si>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</si>
  <si>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</si>
  <si>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</si>
  <si>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</si>
  <si>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</si>
  <si>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</si>
  <si>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</si>
  <si>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</si>
  <si>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</si>
  <si>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</si>
  <si>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</si>
  <si>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</si>
  <si>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</si>
  <si>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</si>
  <si>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</si>
  <si>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</si>
  <si>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</si>
  <si>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</si>
  <si>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</si>
  <si>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</si>
  <si>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</si>
  <si>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</si>
  <si>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</si>
  <si>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</si>
  <si>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</si>
  <si>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</si>
  <si>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</si>
  <si>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</si>
  <si>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</si>
  <si>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</si>
  <si>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</si>
  <si>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</si>
  <si>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</si>
  <si>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</si>
  <si>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</si>
  <si>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</si>
  <si>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</si>
  <si>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</si>
  <si>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</si>
  <si>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</si>
  <si>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</si>
  <si>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</si>
  <si>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</si>
  <si>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</si>
  <si>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</si>
  <si>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</si>
  <si>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</si>
  <si>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</si>
  <si>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</si>
  <si>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</si>
  <si>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</si>
  <si>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</si>
  <si>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</si>
  <si>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</si>
  <si>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</si>
  <si>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</si>
  <si>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</si>
  <si>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</si>
  <si>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</si>
  <si>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</si>
  <si>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</si>
  <si>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</si>
  <si>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</si>
  <si>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</si>
  <si>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</si>
  <si>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</si>
  <si>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</si>
  <si>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</si>
  <si>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</si>
  <si>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</si>
  <si>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</si>
  <si>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</si>
  <si>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</si>
  <si>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</si>
  <si>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</si>
  <si>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</si>
  <si>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</si>
  <si>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</si>
  <si>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</si>
  <si>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</si>
  <si>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</si>
  <si>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</si>
  <si>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</si>
  <si>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</si>
  <si>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</si>
  <si>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</si>
  <si>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</si>
  <si>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</si>
  <si>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</si>
  <si>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</si>
  <si>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</si>
  <si>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</si>
  <si>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</si>
  <si>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</si>
  <si>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</si>
  <si>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</si>
  <si>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</si>
  <si>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</si>
  <si>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</si>
  <si>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</si>
  <si>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</si>
  <si>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</si>
  <si>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</si>
  <si>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</si>
  <si>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</si>
  <si>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</si>
  <si>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</si>
  <si>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</si>
  <si>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</si>
  <si>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</si>
  <si>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</si>
  <si>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</si>
  <si>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</si>
  <si>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</si>
  <si>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</si>
  <si>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</si>
  <si>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</si>
  <si>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</si>
  <si>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</si>
  <si>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</si>
  <si>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</si>
  <si>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</si>
  <si>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</si>
  <si>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</si>
  <si>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</si>
  <si>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</si>
  <si>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</si>
  <si>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</si>
  <si>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</si>
  <si>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</si>
  <si>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</si>
  <si>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</si>
  <si>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</si>
  <si>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</si>
  <si>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</si>
  <si>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</si>
  <si>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</si>
  <si>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</si>
  <si>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</si>
  <si>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</si>
  <si>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</si>
  <si>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</si>
  <si>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</si>
  <si>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</si>
  <si>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</si>
  <si>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</si>
  <si>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</si>
  <si>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</si>
  <si>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</si>
  <si>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</si>
  <si>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</si>
  <si>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</si>
  <si>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</si>
  <si>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</si>
  <si>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</si>
  <si>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</si>
  <si>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</si>
  <si>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</si>
  <si>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</si>
  <si>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</si>
  <si>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</si>
  <si>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</si>
  <si>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</si>
  <si>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</si>
  <si>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</si>
  <si>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</si>
  <si>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</si>
  <si>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</si>
  <si>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</si>
  <si>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</si>
  <si>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</si>
  <si>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</si>
  <si>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</si>
  <si>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</si>
  <si>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</si>
  <si>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</si>
  <si>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</si>
  <si>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</si>
  <si>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</si>
  <si>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</si>
  <si>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</si>
  <si>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</si>
  <si>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</si>
  <si>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</si>
  <si>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</si>
  <si>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</si>
  <si>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</si>
  <si>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</si>
  <si>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</si>
  <si>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</si>
  <si>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</si>
  <si>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</si>
  <si>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</si>
  <si>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</si>
  <si>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</si>
  <si>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</si>
  <si>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</si>
  <si>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</si>
  <si>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</si>
  <si>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</si>
  <si>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</si>
  <si>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</si>
  <si>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</si>
  <si>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</si>
  <si>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</si>
  <si>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</si>
  <si>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</si>
  <si>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</si>
  <si>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</si>
  <si>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</si>
  <si>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</si>
  <si>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</si>
  <si>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</si>
  <si>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</si>
  <si>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</si>
  <si>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</si>
  <si>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</si>
  <si>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</si>
  <si>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</si>
  <si>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</si>
  <si>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</si>
  <si>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</si>
  <si>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</si>
  <si>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</si>
  <si>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</si>
  <si>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</si>
  <si>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</si>
  <si>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</si>
  <si>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</si>
  <si>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</si>
  <si>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</si>
  <si>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</si>
  <si>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</si>
  <si>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</si>
  <si>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</si>
  <si>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</si>
  <si>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</si>
  <si>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</si>
  <si>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</si>
  <si>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</si>
  <si>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</si>
  <si>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</si>
  <si>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</si>
  <si>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</si>
  <si>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</si>
  <si>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</si>
  <si>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</si>
  <si>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</si>
  <si>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</si>
  <si>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</si>
  <si>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</si>
  <si>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</si>
  <si>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</si>
  <si>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</si>
  <si>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</si>
  <si>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</si>
  <si>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</si>
  <si>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</si>
  <si>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</si>
  <si>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</si>
  <si>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</si>
  <si>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</si>
  <si>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</si>
  <si>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</si>
  <si>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</si>
  <si>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</si>
  <si>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</si>
  <si>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</si>
  <si>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</si>
  <si>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</si>
  <si>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</si>
  <si>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</si>
  <si>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</si>
  <si>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</si>
  <si>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</si>
  <si>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</si>
  <si>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</si>
  <si>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</si>
  <si>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</si>
  <si>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</si>
  <si>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</si>
  <si>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</si>
  <si>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</si>
  <si>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</si>
  <si>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</si>
  <si>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</si>
  <si>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</si>
  <si>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</si>
  <si>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</si>
  <si>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</si>
  <si>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</si>
  <si>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</si>
  <si>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</si>
  <si>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</si>
  <si>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</si>
  <si>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</si>
  <si>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</si>
  <si>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</si>
  <si>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</si>
  <si>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</si>
  <si>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</si>
  <si>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</si>
  <si>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</si>
  <si>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</si>
  <si>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</si>
  <si>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</si>
  <si>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</si>
  <si>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</si>
  <si>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</si>
  <si>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</si>
  <si>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</si>
  <si>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</si>
  <si>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</si>
  <si>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</si>
  <si>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</si>
  <si>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</si>
  <si>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</si>
  <si>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</si>
  <si>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</si>
  <si>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</si>
  <si>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</si>
  <si>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</si>
  <si>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</si>
  <si>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</si>
  <si>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</si>
  <si>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</si>
  <si>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</si>
  <si>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</si>
  <si>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</si>
  <si>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</si>
  <si>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</si>
  <si>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</si>
  <si>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</si>
  <si>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</si>
  <si>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</si>
  <si>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</si>
  <si>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</si>
  <si>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</si>
  <si>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</si>
  <si>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</si>
  <si>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</si>
  <si>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</si>
  <si>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</si>
  <si>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</si>
  <si>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</si>
  <si>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</si>
  <si>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</si>
  <si>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</si>
  <si>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</si>
  <si>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</si>
  <si>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</si>
  <si>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</si>
  <si>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</si>
  <si>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</si>
  <si>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</si>
  <si>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</si>
  <si>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</si>
  <si>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</si>
  <si>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</si>
  <si>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</si>
  <si>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</si>
  <si>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</si>
  <si>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</si>
  <si>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</si>
  <si>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</si>
  <si>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</si>
  <si>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</si>
  <si>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</si>
  <si>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</si>
  <si>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</si>
  <si>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</si>
  <si>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</si>
  <si>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</si>
  <si>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</si>
  <si>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</si>
  <si>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</si>
  <si>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</si>
  <si>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</si>
  <si>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</si>
  <si>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</si>
  <si>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</si>
  <si>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</si>
  <si>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</si>
  <si>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</si>
  <si>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</si>
  <si>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</si>
  <si>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</si>
  <si>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</si>
  <si>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</si>
  <si>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</si>
  <si>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</si>
  <si>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</si>
  <si>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</si>
  <si>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</si>
  <si>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</si>
  <si>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</si>
  <si>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</si>
  <si>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</si>
  <si>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</si>
  <si>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</si>
  <si>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</si>
  <si>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</si>
  <si>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</si>
  <si>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</si>
  <si>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</si>
  <si>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</si>
  <si>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</si>
  <si>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</si>
  <si>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</si>
  <si>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</si>
  <si>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</si>
  <si>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</si>
  <si>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</si>
  <si>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</si>
  <si>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</si>
  <si>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</si>
  <si>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</si>
  <si>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</si>
  <si>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</si>
  <si>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</si>
  <si>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</si>
  <si>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</si>
  <si>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</si>
  <si>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</si>
  <si>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</si>
  <si>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</si>
  <si>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</si>
  <si>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</si>
  <si>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</si>
  <si>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</si>
  <si>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</si>
  <si>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</si>
  <si>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</si>
  <si>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</si>
  <si>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</si>
  <si>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</si>
  <si>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</si>
  <si>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</si>
  <si>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</si>
  <si>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</si>
  <si>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</si>
  <si>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</si>
  <si>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</si>
  <si>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</si>
  <si>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</si>
  <si>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</si>
  <si>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</si>
  <si>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</si>
  <si>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</si>
  <si>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</si>
  <si>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</si>
  <si>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</si>
  <si>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</si>
  <si>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</si>
  <si>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</si>
  <si>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</si>
  <si>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</si>
  <si>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</si>
  <si>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</si>
  <si>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</si>
  <si>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</si>
  <si>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</si>
  <si>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</si>
  <si>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</si>
  <si>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</si>
  <si>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</si>
  <si>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</si>
  <si>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</si>
  <si>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</si>
  <si>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</si>
  <si>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</si>
  <si>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</si>
  <si>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</si>
  <si>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</si>
  <si>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</si>
  <si>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</si>
  <si>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</si>
  <si>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</si>
  <si>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</si>
  <si>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</si>
  <si>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</si>
  <si>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</si>
  <si>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</si>
  <si>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</si>
  <si>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</si>
  <si>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</si>
  <si>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</si>
  <si>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</si>
  <si>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</si>
  <si>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</si>
  <si>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</si>
  <si>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</si>
  <si>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</si>
  <si>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</si>
  <si>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</si>
  <si>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</si>
  <si>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</si>
  <si>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</si>
  <si>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</si>
  <si>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</si>
  <si>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</si>
  <si>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</si>
  <si>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</si>
  <si>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</si>
  <si>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</si>
  <si>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</si>
  <si>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</si>
  <si>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</si>
  <si>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</si>
  <si>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</si>
  <si>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</si>
  <si>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</si>
  <si>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</si>
  <si>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</si>
  <si>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</si>
  <si>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</si>
  <si>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</si>
  <si>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</si>
  <si>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</si>
  <si>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</si>
  <si>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</si>
  <si>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</si>
  <si>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</si>
  <si>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</si>
  <si>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</si>
  <si>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</si>
  <si>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</si>
  <si>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</si>
  <si>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</si>
  <si>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</si>
  <si>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</si>
  <si>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</si>
  <si>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</si>
  <si>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</si>
  <si>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</si>
  <si>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</si>
  <si>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</si>
  <si>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</si>
  <si>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</si>
  <si>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</si>
  <si>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</si>
  <si>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</si>
  <si>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</si>
  <si>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</si>
  <si>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</si>
  <si>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</si>
  <si>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</si>
  <si>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</si>
  <si>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</si>
  <si>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</si>
  <si>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</si>
  <si>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</si>
  <si>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</si>
  <si>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</si>
  <si>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</si>
  <si>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</si>
  <si>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</si>
  <si>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</si>
  <si>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</si>
  <si>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</si>
  <si>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</si>
  <si>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</si>
  <si>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</si>
  <si>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</si>
  <si>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</si>
  <si>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</si>
  <si>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</si>
  <si>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</si>
  <si>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</si>
  <si>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</si>
  <si>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</si>
  <si>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</si>
  <si>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</si>
  <si>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</si>
  <si>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</si>
  <si>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</si>
  <si>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</si>
  <si>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</si>
  <si>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</si>
  <si>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</si>
  <si>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</si>
  <si>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</si>
  <si>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</si>
  <si>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</si>
  <si>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</si>
  <si>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</si>
  <si>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</si>
  <si>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</si>
  <si>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</si>
  <si>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</si>
  <si>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</si>
  <si>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</si>
  <si>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</si>
  <si>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</si>
  <si>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</si>
  <si>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</si>
  <si>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</si>
  <si>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</si>
  <si>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</si>
  <si>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</si>
  <si>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</si>
  <si>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</si>
  <si>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</si>
  <si>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</si>
  <si>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</si>
  <si>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</si>
  <si>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</si>
  <si>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</si>
  <si>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</si>
  <si>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</si>
  <si>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</si>
  <si>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</si>
  <si>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</si>
  <si>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</si>
  <si>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</si>
  <si>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</si>
  <si>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</si>
  <si>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</si>
  <si>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</si>
  <si>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</si>
  <si>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</si>
  <si>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</si>
  <si>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</si>
  <si>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</si>
  <si>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</si>
  <si>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</si>
  <si>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</si>
  <si>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</si>
  <si>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</si>
  <si>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</si>
  <si>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</si>
  <si>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</si>
  <si>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</si>
  <si>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</si>
  <si>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</si>
  <si>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</si>
  <si>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</si>
  <si>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</si>
  <si>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</si>
  <si>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</si>
  <si>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</si>
  <si>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</si>
  <si>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</si>
  <si>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</si>
  <si>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</si>
  <si>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</si>
  <si>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</si>
  <si>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</si>
  <si>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</si>
  <si>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</si>
  <si>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</si>
  <si>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</si>
  <si>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</si>
  <si>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</si>
  <si>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</si>
  <si>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</si>
  <si>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</si>
  <si>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</si>
  <si>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</si>
  <si>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</si>
  <si>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</si>
  <si>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</si>
  <si>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</si>
  <si>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</si>
  <si>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</si>
  <si>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</si>
  <si>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</si>
  <si>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</si>
  <si>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</si>
  <si>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</si>
  <si>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</si>
  <si>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</si>
  <si>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</si>
  <si>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</si>
  <si>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</si>
  <si>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</si>
  <si>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</si>
  <si>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</si>
  <si>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</si>
  <si>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</si>
  <si>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</si>
  <si>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</si>
  <si>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</si>
  <si>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</si>
  <si>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</si>
  <si>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</si>
  <si>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</si>
  <si>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</si>
  <si>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</si>
  <si>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</si>
  <si>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</si>
  <si>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</si>
  <si>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</si>
  <si>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</si>
  <si>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</si>
  <si>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</si>
  <si>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</si>
  <si>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</si>
  <si>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</si>
  <si>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</si>
  <si>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</si>
  <si>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</si>
  <si>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</si>
  <si>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</si>
  <si>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</si>
  <si>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</si>
  <si>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</si>
  <si>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</si>
  <si>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</si>
  <si>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</si>
  <si>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</si>
  <si>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</si>
  <si>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</si>
  <si>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</si>
  <si>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</si>
  <si>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</si>
  <si>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</si>
  <si>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</si>
  <si>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</si>
  <si>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</si>
  <si>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</si>
  <si>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</si>
  <si>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</si>
  <si>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</si>
  <si>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</si>
  <si>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</si>
  <si>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</si>
  <si>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</si>
  <si>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</si>
  <si>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</si>
  <si>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</si>
  <si>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</si>
  <si>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</si>
  <si>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</si>
  <si>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</si>
  <si>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</si>
  <si>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</si>
  <si>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</si>
  <si>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</si>
  <si>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</si>
  <si>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</si>
  <si>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</si>
  <si>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</si>
  <si>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</si>
  <si>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</si>
  <si>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</si>
  <si>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</si>
  <si>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</si>
  <si>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</si>
  <si>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</si>
  <si>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</si>
  <si>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</si>
  <si>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</si>
  <si>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</si>
  <si>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</si>
  <si>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</si>
  <si>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</si>
  <si>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</si>
  <si>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</si>
  <si>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</si>
  <si>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</si>
  <si>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</si>
  <si>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</si>
  <si>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</si>
  <si>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</si>
  <si>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</si>
  <si>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</si>
  <si>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</si>
  <si>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</si>
  <si>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</si>
  <si>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</si>
  <si>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</si>
  <si>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</si>
  <si>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</si>
  <si>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</si>
  <si>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</si>
  <si>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</si>
  <si>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</si>
  <si>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</si>
  <si>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</si>
  <si>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</si>
  <si>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</si>
  <si>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</si>
  <si>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</si>
  <si>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</si>
  <si>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</si>
  <si>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</si>
  <si>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</si>
  <si>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</si>
  <si>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</si>
  <si>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</si>
  <si>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</si>
  <si>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</si>
  <si>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</si>
  <si>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</si>
  <si>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</si>
  <si>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</si>
  <si>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</si>
  <si>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</si>
  <si>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</si>
  <si>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</si>
  <si>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</si>
  <si>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</si>
  <si>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</si>
  <si>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</si>
  <si>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</si>
  <si>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</si>
  <si>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</si>
  <si>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</si>
  <si>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</si>
  <si>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</si>
  <si>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</si>
  <si>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</si>
  <si>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</si>
  <si>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</si>
  <si>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</si>
  <si>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</si>
  <si>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</si>
  <si>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</si>
  <si>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</si>
  <si>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</si>
  <si>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</si>
  <si>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</si>
  <si>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</si>
  <si>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</si>
  <si>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</si>
  <si>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</si>
  <si>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</si>
  <si>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</si>
  <si>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</si>
  <si>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</si>
  <si>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</si>
  <si>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</si>
  <si>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</si>
  <si>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</si>
  <si>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</si>
  <si>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</si>
  <si>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</si>
  <si>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</si>
  <si>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</si>
  <si>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</si>
  <si>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</si>
  <si>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</si>
  <si>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</si>
  <si>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</si>
  <si>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</si>
  <si>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</si>
  <si>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</si>
  <si>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</si>
  <si>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</si>
  <si>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</si>
  <si>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</si>
  <si>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</si>
  <si>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</si>
  <si>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</si>
  <si>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</si>
  <si>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</si>
  <si>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</si>
  <si>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</si>
  <si>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</si>
  <si>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</si>
  <si>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</si>
  <si>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</si>
  <si>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</si>
  <si>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</si>
  <si>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</si>
  <si>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</si>
  <si>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</si>
  <si>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</si>
  <si>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</si>
  <si>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</si>
  <si>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</si>
  <si>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</si>
  <si>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</si>
  <si>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</si>
  <si>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</si>
  <si>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</si>
  <si>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</si>
  <si>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</si>
  <si>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</si>
  <si>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</si>
  <si>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</si>
  <si>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</si>
  <si>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</si>
  <si>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</si>
  <si>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</si>
  <si>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</si>
  <si>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</si>
  <si>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</si>
  <si>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</si>
  <si>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</si>
  <si>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</si>
  <si>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</si>
  <si>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</si>
  <si>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</si>
  <si>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</si>
  <si>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</si>
  <si>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</si>
  <si>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</si>
  <si>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</si>
  <si>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</si>
  <si>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</si>
  <si>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</si>
  <si>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</si>
  <si>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</si>
  <si>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</si>
  <si>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</si>
  <si>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</si>
  <si>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</si>
  <si>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</si>
  <si>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</si>
  <si>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</si>
  <si>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</si>
  <si>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</si>
  <si>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</si>
  <si>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</si>
  <si>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</si>
  <si>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</si>
  <si>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</si>
  <si>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</si>
  <si>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</si>
  <si>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</si>
  <si>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</si>
  <si>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</si>
  <si>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</si>
  <si>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</si>
  <si>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</si>
  <si>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</si>
  <si>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</si>
  <si>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</si>
  <si>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</si>
  <si>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</si>
  <si>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</si>
  <si>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</si>
  <si>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</si>
  <si>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</si>
  <si>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</si>
  <si>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</si>
  <si>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</si>
  <si>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</si>
  <si>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</si>
  <si>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</si>
  <si>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</si>
  <si>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</si>
  <si>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</si>
  <si>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</si>
  <si>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</si>
  <si>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</si>
  <si>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</si>
  <si>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</si>
  <si>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</si>
  <si>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</si>
  <si>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</si>
  <si>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</si>
  <si>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</si>
  <si>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</si>
  <si>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</si>
  <si>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</si>
  <si>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</si>
  <si>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</si>
  <si>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</si>
  <si>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</si>
  <si>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</si>
  <si>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</si>
  <si>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</si>
  <si>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</si>
  <si>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</si>
  <si>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</si>
  <si>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</si>
  <si>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</si>
  <si>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</si>
  <si>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</si>
  <si>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</si>
  <si>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</si>
  <si>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</si>
  <si>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</si>
  <si>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</si>
  <si>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</si>
  <si>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</si>
  <si>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</si>
  <si>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</si>
  <si>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</si>
  <si>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</si>
  <si>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</si>
  <si>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</si>
  <si>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</si>
  <si>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</si>
  <si>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</si>
  <si>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</si>
  <si>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</si>
  <si>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</si>
  <si>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</si>
  <si>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</si>
  <si>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</si>
  <si>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</si>
  <si>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</si>
  <si>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</si>
  <si>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</si>
  <si>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</si>
  <si>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</si>
  <si>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</si>
  <si>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</si>
  <si>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</si>
  <si>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</si>
  <si>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</si>
  <si>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</si>
  <si>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</si>
  <si>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</si>
  <si>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</si>
  <si>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</si>
  <si>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</si>
  <si>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</si>
  <si>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</si>
  <si>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</si>
  <si>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</si>
  <si>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</si>
  <si>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</si>
  <si>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</si>
  <si>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</si>
  <si>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</si>
  <si>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</si>
  <si>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</si>
  <si>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</si>
  <si>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</si>
  <si>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</si>
  <si>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</si>
  <si>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</si>
  <si>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</si>
  <si>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</si>
  <si>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</si>
  <si>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</si>
  <si>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</si>
  <si>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</si>
  <si>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</si>
  <si>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</si>
  <si>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</si>
  <si>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</si>
  <si>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</si>
  <si>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</si>
  <si>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</si>
  <si>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</si>
  <si>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</si>
  <si>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</si>
  <si>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</si>
  <si>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</si>
  <si>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</si>
  <si>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</si>
  <si>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</si>
  <si>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</si>
  <si>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</si>
  <si>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</si>
  <si>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</si>
  <si>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</si>
  <si>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</si>
  <si>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</si>
  <si>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</si>
  <si>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</si>
  <si>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</si>
  <si>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</si>
  <si>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</si>
  <si>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</si>
  <si>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</si>
  <si>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</si>
  <si>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</si>
  <si>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</si>
  <si>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</si>
  <si>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</si>
  <si>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</si>
  <si>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</si>
  <si>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</si>
  <si>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</si>
  <si>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</si>
  <si>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</si>
  <si>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</si>
  <si>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</si>
  <si>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</si>
  <si>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</si>
  <si>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</si>
  <si>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</si>
  <si>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</si>
  <si>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</si>
  <si>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</si>
  <si>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</si>
  <si>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</si>
  <si>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</si>
  <si>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</si>
  <si>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</si>
  <si>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</si>
  <si>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</si>
  <si>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</si>
  <si>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</si>
  <si>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</si>
  <si>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</si>
  <si>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</si>
  <si>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</si>
  <si>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</si>
  <si>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</si>
  <si>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</si>
  <si>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</si>
  <si>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</si>
  <si>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</si>
  <si>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</si>
  <si>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</si>
  <si>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</si>
  <si>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</si>
  <si>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</si>
  <si>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</si>
  <si>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</si>
  <si>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</si>
  <si>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</si>
  <si>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</si>
  <si>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</si>
  <si>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</si>
  <si>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</si>
  <si>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</si>
  <si>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</si>
  <si>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</si>
  <si>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</si>
  <si>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</si>
  <si>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</si>
  <si>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</si>
  <si>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</si>
  <si>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</si>
  <si>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</si>
  <si>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</si>
  <si>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</si>
  <si>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</si>
  <si>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</si>
  <si>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</si>
  <si>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</si>
  <si>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</si>
  <si>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</si>
  <si>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</si>
  <si>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</si>
  <si>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</si>
  <si>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</si>
  <si>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</si>
  <si>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</si>
  <si>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</si>
  <si>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</si>
  <si>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</si>
  <si>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</si>
  <si>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</si>
  <si>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</si>
  <si>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</si>
  <si>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</si>
  <si>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</si>
  <si>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</si>
  <si>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</si>
  <si>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</si>
  <si>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</si>
  <si>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</si>
  <si>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</si>
  <si>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</si>
  <si>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</si>
  <si>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</si>
  <si>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</si>
  <si>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</si>
  <si>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</si>
  <si>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</si>
  <si>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</si>
  <si>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</si>
  <si>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</si>
  <si>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</si>
  <si>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</si>
  <si>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</si>
  <si>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</si>
  <si>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</si>
  <si>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</si>
  <si>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</si>
  <si>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</si>
  <si>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</si>
  <si>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</si>
  <si>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</si>
  <si>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</si>
  <si>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</si>
  <si>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</si>
  <si>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</si>
  <si>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</si>
  <si>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</si>
  <si>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</si>
  <si>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</si>
  <si>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</si>
  <si>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</si>
  <si>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</si>
  <si>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</si>
  <si>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</si>
  <si>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</si>
  <si>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</si>
  <si>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</si>
  <si>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</si>
  <si>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</si>
  <si>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</si>
  <si>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</si>
  <si>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</si>
  <si>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</si>
  <si>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</si>
  <si>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</si>
  <si>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</si>
  <si>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</si>
  <si>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</si>
  <si>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</si>
  <si>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</si>
  <si>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</si>
  <si>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</si>
  <si>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</si>
  <si>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</si>
  <si>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</si>
  <si>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</si>
  <si>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</si>
  <si>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</si>
  <si>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</si>
  <si>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</si>
  <si>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</si>
  <si>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</si>
  <si>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</si>
  <si>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</si>
  <si>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</si>
  <si>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</si>
  <si>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</si>
  <si>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</si>
  <si>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</si>
  <si>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</si>
  <si>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</si>
  <si>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</si>
  <si>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</si>
  <si>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</si>
  <si>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</si>
  <si>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</si>
  <si>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</si>
  <si>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</si>
  <si>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</si>
  <si>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</si>
  <si>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</si>
  <si>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</si>
  <si>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</si>
  <si>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</si>
  <si>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</si>
  <si>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</si>
  <si>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</si>
  <si>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</si>
  <si>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</si>
  <si>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</si>
  <si>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</si>
  <si>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</si>
  <si>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</si>
  <si>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</si>
  <si>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</si>
  <si>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</si>
  <si>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</si>
  <si>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</si>
  <si>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</si>
  <si>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</si>
  <si>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</si>
  <si>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</si>
  <si>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</si>
  <si>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</si>
  <si>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</si>
  <si>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</si>
  <si>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</si>
  <si>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</si>
  <si>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</si>
  <si>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</si>
  <si>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</si>
  <si>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</si>
  <si>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</si>
  <si>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</si>
  <si>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</si>
  <si>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</si>
  <si>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</si>
  <si>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</si>
  <si>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</si>
  <si>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</si>
  <si>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</si>
  <si>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</si>
  <si>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</si>
  <si>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</si>
  <si>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</si>
  <si>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</si>
  <si>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</si>
  <si>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</si>
  <si>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</si>
  <si>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</si>
  <si>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</si>
  <si>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</si>
  <si>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</si>
  <si>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</si>
  <si>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</si>
  <si>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</si>
  <si>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</si>
  <si>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</si>
  <si>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</si>
  <si>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</si>
  <si>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</si>
  <si>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</si>
  <si>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</si>
  <si>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</si>
  <si>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</si>
  <si>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</si>
  <si>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</si>
  <si>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</si>
  <si>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</si>
  <si>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</si>
  <si>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</si>
  <si>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</si>
  <si>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</si>
  <si>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</si>
  <si>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</si>
  <si>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</si>
  <si>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</si>
  <si>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</si>
  <si>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</si>
  <si>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</si>
  <si>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</si>
  <si>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</si>
  <si>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</si>
  <si>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</si>
  <si>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</si>
  <si>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</si>
  <si>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</si>
  <si>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</si>
  <si>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</si>
  <si>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</si>
  <si>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</si>
  <si>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</si>
  <si>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</si>
  <si>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</si>
  <si>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</si>
  <si>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</si>
  <si>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</si>
  <si>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</si>
  <si>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</si>
  <si>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</si>
  <si>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</si>
  <si>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</si>
  <si>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</si>
  <si>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</si>
  <si>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</si>
  <si>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</si>
  <si>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</si>
  <si>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</si>
  <si>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</si>
  <si>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</si>
  <si>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</si>
  <si>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</si>
  <si>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</si>
  <si>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</si>
  <si>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</si>
  <si>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</si>
  <si>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</si>
  <si>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</si>
  <si>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</si>
  <si>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</si>
  <si>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</si>
  <si>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</si>
  <si>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</si>
  <si>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</si>
  <si>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</si>
  <si>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</si>
  <si>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</si>
  <si>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</si>
  <si>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</si>
  <si>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</si>
  <si>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</si>
  <si>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</si>
  <si>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</si>
  <si>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</si>
  <si>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</si>
  <si>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</si>
  <si>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</si>
  <si>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</si>
  <si>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</si>
  <si>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</si>
  <si>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</si>
  <si>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</si>
  <si>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</si>
  <si>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</si>
  <si>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</si>
  <si>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</si>
  <si>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</si>
  <si>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</si>
  <si>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</si>
  <si>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</si>
  <si>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</si>
  <si>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</si>
  <si>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</si>
  <si>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</si>
  <si>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</si>
  <si>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</si>
  <si>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</si>
  <si>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</si>
  <si>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</si>
  <si>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</si>
  <si>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</si>
  <si>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</si>
  <si>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</si>
  <si>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</si>
  <si>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</si>
  <si>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</si>
  <si>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</si>
  <si>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</si>
  <si>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</si>
  <si>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</si>
  <si>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</si>
  <si>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</si>
  <si>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</si>
  <si>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</si>
  <si>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</si>
  <si>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</si>
  <si>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</si>
  <si>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</si>
  <si>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</si>
  <si>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</si>
  <si>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</si>
  <si>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</si>
  <si>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</si>
  <si>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</si>
  <si>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</si>
  <si>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</si>
  <si>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</si>
  <si>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</si>
  <si>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</si>
  <si>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</si>
  <si>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</si>
  <si>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</si>
  <si>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</si>
  <si>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</si>
  <si>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</si>
  <si>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</si>
  <si>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</si>
  <si>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</si>
  <si>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</si>
  <si>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</si>
  <si>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</si>
  <si>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</si>
  <si>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</si>
  <si>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</si>
  <si>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</si>
  <si>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</si>
  <si>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</si>
  <si>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</si>
  <si>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</si>
  <si>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</si>
  <si>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</si>
  <si>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</si>
  <si>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</si>
  <si>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</si>
  <si>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</si>
  <si>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</si>
  <si>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</si>
  <si>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</si>
  <si>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</si>
  <si>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</si>
  <si>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</si>
  <si>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</si>
  <si>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</si>
  <si>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</si>
  <si>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</si>
  <si>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</si>
  <si>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</si>
  <si>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</si>
  <si>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</si>
  <si>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</si>
  <si>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</si>
  <si>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</si>
  <si>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</si>
  <si>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</si>
  <si>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</si>
  <si>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</si>
  <si>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</si>
  <si>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</si>
  <si>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</si>
  <si>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</si>
  <si>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</si>
  <si>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</si>
  <si>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</si>
  <si>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</si>
  <si>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</si>
  <si>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</si>
  <si>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</si>
  <si>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</si>
  <si>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</si>
  <si>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</si>
  <si>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</si>
  <si>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</si>
  <si>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</si>
  <si>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</si>
  <si>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</si>
  <si>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</si>
  <si>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</si>
  <si>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</si>
  <si>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</si>
  <si>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</si>
  <si>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</si>
  <si>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</si>
  <si>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</si>
  <si>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</si>
  <si>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</si>
  <si>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</si>
  <si>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</si>
  <si>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</si>
  <si>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</si>
  <si>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</si>
  <si>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</si>
  <si>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</si>
  <si>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</si>
  <si>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</si>
  <si>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</si>
  <si>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</si>
  <si>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</si>
  <si>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</si>
  <si>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</si>
  <si>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</si>
  <si>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</si>
  <si>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</si>
  <si>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</si>
  <si>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</si>
  <si>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</si>
  <si>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</si>
  <si>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</si>
  <si>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</si>
  <si>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</si>
  <si>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</si>
  <si>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</si>
  <si>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</si>
  <si>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</si>
  <si>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</si>
  <si>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</si>
  <si>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</si>
  <si>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</si>
  <si>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</si>
  <si>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</si>
  <si>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</si>
  <si>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</si>
  <si>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</si>
  <si>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</si>
  <si>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</si>
  <si>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</si>
  <si>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</si>
  <si>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</si>
  <si>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</si>
  <si>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</si>
  <si>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</si>
  <si>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</si>
  <si>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</si>
  <si>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</si>
  <si>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</si>
  <si>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</si>
  <si>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</si>
  <si>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</si>
  <si>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</si>
  <si>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</si>
  <si>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</si>
  <si>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</si>
  <si>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</si>
  <si>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</si>
  <si>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</si>
  <si>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</si>
  <si>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</si>
  <si>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</si>
  <si>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</si>
  <si>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</si>
  <si>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</si>
  <si>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</si>
  <si>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</si>
  <si>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</si>
  <si>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</si>
  <si>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</si>
  <si>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</si>
  <si>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</si>
  <si>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</si>
  <si>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</si>
  <si>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</si>
  <si>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</si>
  <si>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</si>
  <si>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</si>
  <si>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</si>
  <si>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</si>
  <si>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</si>
  <si>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</si>
  <si>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</si>
  <si>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</si>
  <si>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</si>
  <si>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</si>
  <si>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</si>
  <si>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</si>
  <si>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</si>
  <si>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</si>
  <si>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</si>
  <si>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</si>
  <si>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</si>
  <si>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</si>
  <si>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</si>
  <si>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</si>
  <si>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</si>
  <si>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</si>
  <si>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</si>
  <si>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</si>
  <si>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</si>
  <si>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</si>
  <si>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</si>
  <si>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</si>
  <si>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</si>
  <si>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</si>
  <si>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</si>
  <si>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</si>
  <si>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</si>
  <si>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</si>
  <si>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</si>
  <si>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</si>
  <si>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</si>
  <si>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</si>
  <si>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</si>
  <si>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</si>
  <si>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</si>
  <si>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</si>
  <si>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</si>
  <si>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</si>
  <si>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</si>
  <si>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</si>
  <si>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</si>
  <si>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</si>
  <si>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</si>
  <si>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</si>
  <si>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</si>
  <si>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</si>
  <si>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</si>
  <si>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</si>
  <si>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</si>
  <si>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</si>
  <si>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</si>
  <si>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</si>
  <si>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</si>
  <si>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</si>
  <si>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</si>
  <si>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</si>
  <si>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</si>
  <si>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</si>
  <si>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</si>
  <si>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</si>
  <si>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</si>
  <si>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</si>
  <si>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</si>
  <si>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</si>
  <si>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</si>
  <si>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</si>
  <si>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</si>
  <si>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</si>
  <si>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</si>
  <si>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</si>
  <si>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</si>
  <si>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</si>
  <si>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</si>
  <si>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</si>
  <si>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</si>
  <si>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</si>
  <si>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</si>
  <si>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</si>
  <si>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</si>
  <si>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</si>
  <si>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</si>
  <si>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</si>
  <si>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</si>
  <si>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</si>
  <si>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</si>
  <si>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</si>
  <si>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</si>
  <si>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</si>
  <si>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</si>
  <si>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</si>
  <si>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</si>
  <si>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</si>
  <si>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</si>
  <si>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</si>
  <si>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</si>
  <si>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</si>
  <si>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</si>
  <si>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</si>
  <si>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</si>
  <si>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</si>
  <si>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</si>
  <si>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</si>
  <si>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</si>
  <si>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</si>
  <si>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</si>
  <si>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</si>
  <si>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</si>
  <si>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</si>
  <si>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</si>
  <si>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</si>
  <si>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</si>
  <si>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</si>
  <si>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</si>
  <si>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</si>
  <si>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</si>
  <si>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</si>
  <si>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</si>
  <si>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</si>
  <si>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</si>
  <si>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</si>
  <si>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</si>
  <si>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</si>
  <si>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</si>
  <si>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</si>
  <si>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</si>
  <si>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</si>
  <si>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</si>
  <si>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</si>
  <si>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</si>
  <si>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</si>
  <si>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</si>
  <si>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</si>
  <si>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</si>
  <si>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</si>
  <si>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</si>
  <si>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</si>
  <si>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</si>
  <si>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</si>
  <si>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</si>
  <si>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</si>
  <si>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</si>
  <si>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</si>
  <si>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</si>
  <si>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</si>
  <si>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</si>
  <si>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</si>
  <si>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</si>
  <si>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</si>
  <si>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</si>
  <si>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</si>
  <si>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</si>
  <si>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</si>
  <si>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</si>
  <si>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</si>
  <si>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</si>
  <si>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</si>
  <si>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</si>
  <si>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</si>
  <si>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</si>
  <si>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</si>
  <si>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</si>
  <si>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</si>
  <si>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</si>
  <si>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</si>
  <si>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</si>
  <si>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</si>
  <si>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</si>
  <si>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</si>
  <si>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</si>
  <si>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</si>
  <si>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</si>
  <si>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</si>
  <si>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</si>
  <si>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</si>
  <si>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</si>
  <si>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</si>
  <si>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</si>
  <si>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</si>
  <si>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</si>
  <si>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</si>
  <si>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</si>
  <si>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</si>
  <si>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</si>
  <si>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</si>
  <si>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</si>
  <si>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</si>
  <si>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</si>
  <si>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</si>
  <si>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</si>
  <si>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</si>
  <si>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</si>
  <si>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</si>
  <si>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</si>
  <si>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</si>
  <si>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</si>
  <si>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</si>
  <si>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</si>
  <si>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</si>
  <si>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</si>
  <si>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</si>
  <si>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</si>
  <si>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</si>
  <si>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</si>
  <si>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</si>
  <si>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</si>
  <si>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</si>
  <si>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</si>
  <si>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</si>
  <si>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</si>
  <si>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</si>
  <si>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</si>
  <si>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</si>
  <si>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</si>
  <si>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</si>
  <si>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</si>
  <si>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</si>
  <si>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</si>
  <si>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</si>
  <si>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</si>
  <si>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</si>
  <si>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</si>
  <si>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</si>
  <si>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</si>
  <si>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</si>
  <si>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</si>
  <si>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</si>
  <si>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</si>
  <si>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</si>
  <si>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</si>
  <si>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</si>
  <si>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</si>
  <si>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</si>
  <si>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</si>
  <si>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</si>
  <si>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</si>
  <si>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</si>
  <si>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</si>
  <si>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</si>
  <si>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</si>
  <si>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</si>
  <si>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</si>
  <si>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</si>
  <si>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</si>
  <si>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</si>
  <si>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</si>
  <si>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</si>
  <si>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</si>
  <si>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</si>
  <si>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</si>
  <si>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</si>
  <si>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</si>
  <si>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</si>
  <si>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</si>
  <si>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</si>
  <si>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</si>
  <si>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</si>
  <si>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</si>
  <si>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</si>
  <si>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</si>
  <si>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</si>
  <si>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</si>
  <si>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</si>
  <si>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</si>
  <si>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</si>
  <si>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</si>
  <si>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</si>
  <si>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</si>
  <si>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</si>
  <si>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</si>
  <si>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</si>
  <si>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</si>
  <si>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</si>
  <si>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</si>
  <si>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</si>
  <si>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</si>
  <si>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</si>
  <si>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</si>
  <si>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</si>
  <si>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</si>
  <si>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</si>
  <si>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</si>
  <si>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</si>
  <si>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</si>
  <si>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</si>
  <si>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</si>
  <si>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</si>
  <si>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</si>
  <si>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</si>
  <si>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</si>
  <si>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</si>
  <si>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</si>
  <si>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</si>
  <si>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</si>
  <si>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</si>
  <si>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</si>
  <si>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</si>
  <si>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</si>
  <si>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</si>
  <si>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</si>
  <si>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</si>
  <si>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</si>
  <si>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</si>
  <si>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</si>
  <si>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</si>
  <si>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</si>
  <si>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</si>
  <si>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</si>
  <si>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</si>
  <si>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</si>
  <si>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</si>
  <si>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</si>
  <si>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</si>
  <si>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</si>
  <si>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</si>
  <si>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</si>
  <si>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</si>
  <si>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</si>
  <si>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</si>
  <si>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</si>
  <si>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</si>
  <si>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</si>
  <si>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</si>
  <si>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</si>
  <si>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</si>
  <si>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</si>
  <si>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</si>
  <si>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</si>
  <si>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</si>
  <si>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</si>
  <si>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</si>
  <si>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</si>
  <si>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</si>
  <si>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</si>
  <si>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</si>
  <si>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</si>
  <si>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</si>
  <si>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</si>
  <si>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</si>
  <si>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</si>
  <si>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</si>
  <si>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</si>
  <si>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</si>
  <si>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</si>
  <si>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</si>
  <si>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</si>
  <si>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</si>
  <si>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</si>
  <si>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</si>
  <si>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</si>
  <si>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</si>
  <si>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</si>
  <si>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</si>
  <si>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</si>
  <si>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</si>
  <si>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</si>
  <si>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</si>
  <si>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</si>
  <si>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</si>
  <si>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</si>
  <si>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</si>
  <si>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</si>
  <si>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</si>
  <si>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</si>
  <si>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</si>
  <si>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</si>
  <si>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</si>
  <si>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</si>
  <si>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</si>
  <si>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</si>
  <si>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</si>
  <si>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</si>
  <si>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</si>
  <si>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</si>
  <si>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</si>
  <si>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</si>
  <si>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</si>
  <si>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</si>
  <si>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</si>
  <si>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</si>
  <si>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</si>
  <si>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</si>
  <si>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</si>
  <si>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</si>
  <si>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</si>
  <si>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</si>
  <si>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</si>
  <si>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</si>
  <si>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</si>
  <si>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</si>
  <si>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</si>
  <si>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</si>
  <si>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</si>
  <si>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</si>
  <si>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</si>
  <si>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</si>
  <si>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</si>
  <si>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</si>
  <si>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</si>
  <si>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</si>
  <si>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</si>
  <si>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</si>
  <si>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</si>
  <si>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</si>
  <si>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</si>
  <si>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</si>
  <si>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</si>
  <si>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</si>
  <si>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</si>
  <si>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</si>
  <si>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</si>
  <si>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</si>
  <si>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</si>
  <si>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</si>
  <si>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</si>
  <si>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</si>
  <si>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</si>
  <si>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</si>
  <si>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</si>
  <si>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</si>
  <si>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</si>
  <si>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</si>
  <si>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</si>
  <si>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</si>
  <si>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</si>
  <si>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</si>
  <si>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</si>
  <si>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</si>
  <si>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</si>
  <si>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</si>
  <si>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</si>
  <si>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</si>
  <si>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</si>
  <si>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</si>
  <si>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</si>
  <si>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</si>
  <si>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</si>
  <si>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</si>
  <si>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</si>
  <si>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</si>
  <si>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</si>
  <si>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</si>
  <si>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</si>
  <si>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</si>
  <si>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</si>
  <si>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</si>
  <si>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</si>
  <si>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</si>
  <si>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</si>
  <si>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</si>
  <si>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</si>
  <si>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</si>
  <si>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</si>
  <si>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</si>
  <si>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</si>
  <si>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</si>
  <si>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</si>
  <si>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</si>
  <si>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</si>
  <si>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</si>
  <si>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</si>
  <si>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</si>
  <si>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</si>
  <si>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</si>
  <si>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</si>
  <si>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</si>
  <si>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</si>
  <si>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</si>
  <si>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</si>
  <si>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</si>
  <si>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</si>
  <si>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</si>
  <si>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</si>
  <si>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</si>
  <si>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</si>
  <si>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</si>
  <si>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</si>
  <si>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</si>
  <si>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</si>
  <si>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</si>
  <si>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</si>
  <si>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</si>
  <si>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</si>
  <si>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</si>
  <si>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</si>
  <si>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</si>
  <si>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</si>
  <si>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</si>
  <si>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</si>
  <si>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</si>
  <si>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</si>
  <si>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</si>
  <si>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</si>
  <si>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</si>
  <si>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</si>
  <si>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</si>
  <si>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</si>
  <si>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</si>
  <si>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</si>
  <si>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</si>
  <si>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</si>
  <si>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</si>
  <si>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</si>
  <si>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</si>
  <si>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</si>
  <si>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</si>
  <si>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</si>
  <si>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</si>
  <si>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</si>
  <si>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</si>
  <si>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</si>
  <si>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</si>
  <si>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</si>
  <si>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</si>
  <si>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</si>
  <si>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</si>
  <si>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</si>
  <si>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</si>
  <si>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</si>
  <si>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</si>
  <si>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</si>
  <si>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</si>
  <si>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</si>
  <si>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</si>
  <si>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</si>
  <si>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</si>
  <si>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</si>
  <si>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</si>
  <si>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</si>
  <si>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</si>
  <si>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</si>
  <si>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</si>
  <si>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</si>
  <si>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</si>
  <si>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</si>
  <si>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</si>
  <si>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</si>
  <si>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</si>
  <si>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</si>
  <si>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</si>
  <si>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</si>
  <si>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</si>
  <si>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</si>
  <si>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</si>
  <si>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</si>
  <si>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</si>
  <si>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</si>
  <si>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</si>
  <si>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</si>
  <si>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</si>
  <si>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</si>
  <si>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</si>
  <si>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</si>
  <si>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</si>
  <si>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</si>
  <si>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</si>
  <si>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</si>
  <si>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</si>
  <si>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</si>
  <si>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</si>
  <si>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</si>
  <si>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</si>
  <si>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</si>
  <si>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</si>
  <si>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</si>
  <si>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</si>
  <si>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</si>
  <si>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</si>
  <si>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</si>
  <si>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</si>
  <si>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</si>
  <si>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</si>
  <si>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</si>
  <si>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</si>
  <si>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</si>
  <si>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</si>
  <si>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</si>
  <si>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</si>
  <si>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</si>
  <si>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</si>
  <si>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</si>
  <si>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</si>
  <si>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</si>
  <si>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</si>
  <si>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</si>
  <si>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</si>
  <si>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</si>
  <si>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</si>
  <si>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</si>
  <si>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</si>
  <si>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</si>
  <si>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</si>
  <si>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</si>
  <si>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</si>
  <si>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</si>
  <si>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</si>
  <si>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</si>
  <si>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</si>
  <si>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</si>
  <si>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</si>
  <si>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</si>
  <si>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</si>
  <si>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</si>
  <si>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</si>
  <si>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</si>
  <si>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</si>
  <si>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</si>
  <si>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</si>
  <si>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</si>
  <si>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</si>
  <si>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</si>
  <si>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</si>
  <si>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</si>
  <si>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</si>
  <si>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</si>
  <si>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</si>
  <si>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</si>
  <si>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</si>
  <si>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</si>
  <si>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</si>
  <si>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</si>
  <si>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</si>
  <si>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</si>
  <si>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</si>
  <si>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</si>
  <si>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</si>
  <si>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</si>
  <si>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</si>
  <si>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</si>
  <si>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</si>
  <si>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</si>
  <si>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</si>
  <si>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</si>
  <si>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</si>
  <si>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</si>
  <si>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</si>
  <si>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</si>
  <si>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</si>
  <si>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</si>
  <si>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</si>
  <si>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</si>
  <si>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</si>
  <si>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</si>
  <si>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</si>
  <si>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</si>
  <si>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</si>
  <si>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</si>
  <si>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</si>
  <si>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</si>
  <si>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</si>
  <si>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</si>
  <si>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</si>
  <si>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</si>
  <si>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</si>
  <si>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</si>
  <si>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</si>
  <si>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</si>
  <si>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</si>
  <si>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</si>
  <si>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</si>
  <si>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</si>
  <si>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</si>
  <si>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</si>
  <si>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</si>
  <si>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</si>
  <si>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</si>
  <si>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</si>
  <si>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</si>
  <si>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</si>
  <si>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</si>
  <si>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</si>
  <si>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</si>
  <si>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</si>
  <si>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</si>
  <si>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</si>
  <si>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</si>
  <si>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</si>
  <si>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</si>
  <si>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</si>
  <si>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</si>
  <si>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</si>
  <si>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</si>
  <si>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</si>
  <si>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</si>
  <si>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</si>
  <si>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</si>
  <si>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</si>
  <si>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</si>
  <si>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</si>
  <si>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</si>
  <si>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</si>
  <si>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</si>
  <si>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</si>
  <si>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</si>
  <si>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</si>
  <si>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</si>
  <si>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</si>
  <si>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</si>
  <si>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</si>
  <si>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</si>
  <si>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</si>
  <si>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</si>
  <si>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</si>
  <si>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</si>
  <si>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</si>
  <si>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</si>
  <si>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</si>
  <si>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</si>
  <si>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</si>
  <si>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</si>
  <si>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</si>
  <si>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</si>
  <si>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</si>
  <si>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</si>
  <si>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</si>
  <si>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</si>
  <si>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</si>
  <si>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</si>
  <si>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</si>
  <si>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</si>
  <si>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</si>
  <si>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</si>
  <si>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</si>
  <si>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</si>
  <si>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</si>
  <si>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</si>
  <si>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</si>
  <si>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</si>
  <si>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</si>
  <si>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</si>
  <si>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</si>
  <si>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</si>
  <si>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</si>
  <si>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</si>
  <si>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</si>
  <si>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</si>
  <si>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</si>
  <si>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</si>
  <si>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</si>
  <si>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</si>
  <si>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</si>
  <si>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</si>
  <si>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</si>
  <si>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</si>
  <si>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</si>
  <si>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</si>
  <si>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</si>
  <si>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</si>
  <si>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</si>
  <si>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</si>
  <si>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</si>
  <si>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</si>
  <si>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</si>
  <si>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</si>
  <si>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</si>
  <si>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</si>
  <si>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</si>
  <si>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</si>
  <si>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</si>
  <si>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</si>
  <si>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</si>
  <si>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</si>
  <si>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</si>
  <si>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</si>
  <si>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</si>
  <si>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</si>
  <si>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</si>
  <si>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</si>
  <si>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</si>
  <si>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</si>
  <si>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</si>
  <si>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</si>
  <si>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</si>
  <si>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</si>
  <si>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</si>
  <si>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</si>
  <si>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</si>
  <si>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</si>
  <si>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</si>
  <si>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</si>
  <si>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</si>
  <si>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</si>
  <si>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</si>
  <si>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</si>
  <si>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</si>
  <si>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</si>
  <si>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</si>
  <si>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</si>
  <si>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</si>
  <si>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</si>
  <si>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</si>
  <si>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</si>
  <si>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</si>
  <si>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</si>
  <si>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</si>
  <si>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</si>
  <si>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</si>
  <si>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</si>
  <si>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</si>
  <si>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</si>
  <si>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</si>
  <si>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</si>
  <si>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</si>
  <si>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</si>
  <si>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</si>
  <si>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</si>
  <si>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</si>
  <si>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</si>
  <si>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</si>
  <si>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</si>
  <si>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</si>
  <si>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</si>
  <si>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</si>
  <si>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</si>
  <si>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</si>
  <si>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</si>
  <si>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</si>
  <si>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</si>
  <si>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</si>
  <si>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</si>
  <si>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</si>
  <si>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</si>
  <si>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</si>
  <si>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</si>
  <si>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</si>
  <si>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</si>
  <si>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</si>
  <si>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</si>
  <si>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</si>
  <si>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</si>
  <si>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</si>
  <si>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</si>
  <si>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</si>
  <si>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</si>
  <si>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</si>
  <si>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</si>
  <si>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</si>
  <si>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</si>
  <si>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</si>
  <si>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</si>
  <si>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</si>
  <si>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</si>
  <si>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</si>
  <si>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</si>
  <si>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</si>
  <si>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</si>
  <si>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</si>
  <si>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</si>
  <si>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</si>
  <si>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</si>
  <si>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</si>
  <si>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</si>
  <si>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</si>
  <si>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</si>
  <si>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</si>
  <si>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</si>
  <si>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</si>
  <si>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</si>
  <si>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</si>
  <si>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</si>
  <si>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</si>
  <si>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</si>
  <si>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</si>
  <si>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</si>
  <si>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</si>
  <si>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</si>
  <si>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</si>
  <si>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</si>
  <si>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</si>
  <si>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</si>
  <si>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</si>
  <si>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</si>
  <si>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</si>
  <si>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</si>
  <si>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</si>
  <si>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</si>
  <si>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</si>
  <si>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</si>
  <si>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</si>
  <si>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</si>
  <si>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</si>
  <si>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</si>
  <si>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</si>
  <si>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</si>
  <si>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</si>
  <si>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</si>
  <si>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</si>
  <si>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</si>
  <si>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</si>
  <si>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</si>
  <si>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</si>
  <si>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</si>
  <si>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</si>
  <si>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</si>
  <si>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</si>
  <si>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</si>
  <si>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</si>
  <si>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</si>
  <si>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</si>
  <si>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</si>
  <si>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</si>
  <si>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</si>
  <si>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</si>
  <si>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</si>
  <si>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</si>
  <si>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</si>
  <si>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</si>
  <si>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</si>
  <si>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</si>
  <si>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</si>
  <si>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</si>
  <si>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</si>
  <si>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</si>
  <si>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</si>
  <si>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</si>
  <si>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</si>
  <si>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</si>
  <si>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</si>
  <si>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</si>
  <si>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</si>
  <si>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</si>
  <si>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</si>
  <si>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</si>
  <si>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</si>
  <si>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</si>
  <si>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</si>
  <si>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</si>
  <si>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</si>
  <si>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</si>
  <si>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</si>
  <si>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</si>
  <si>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</si>
  <si>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</si>
  <si>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</si>
  <si>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</si>
  <si>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</si>
  <si>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</si>
  <si>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</si>
  <si>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</si>
  <si>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</si>
  <si>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</si>
  <si>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</si>
  <si>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</si>
  <si>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</si>
  <si>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</si>
  <si>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</si>
  <si>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</si>
  <si>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</si>
  <si>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</si>
  <si>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</si>
  <si>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</si>
  <si>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</si>
  <si>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</si>
  <si>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</si>
  <si>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</si>
  <si>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</si>
  <si>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</si>
  <si>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</si>
  <si>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</si>
  <si>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</si>
  <si>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</si>
  <si>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</si>
  <si>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</si>
  <si>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</si>
  <si>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</si>
  <si>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</si>
  <si>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</si>
  <si>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</si>
  <si>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</si>
  <si>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</si>
  <si>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</si>
  <si>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</si>
  <si>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</si>
  <si>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</si>
  <si>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</si>
  <si>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</si>
  <si>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</si>
  <si>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</si>
  <si>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</si>
  <si>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</si>
  <si>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</si>
  <si>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</si>
  <si>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</si>
  <si>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</si>
  <si>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</si>
  <si>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</si>
  <si>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</si>
  <si>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</si>
  <si>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</si>
  <si>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</si>
  <si>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</si>
  <si>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</si>
  <si>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</si>
  <si>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</si>
  <si>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</si>
  <si>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</si>
  <si>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</si>
  <si>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</si>
  <si>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</si>
  <si>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</si>
  <si>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</si>
  <si>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</si>
  <si>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</si>
  <si>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</si>
  <si>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</si>
  <si>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</si>
  <si>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</si>
  <si>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</si>
  <si>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</si>
  <si>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</si>
  <si>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</si>
  <si>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</si>
  <si>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</si>
  <si>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</si>
  <si>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</si>
  <si>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</si>
  <si>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</si>
  <si>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</si>
  <si>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</si>
  <si>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</si>
  <si>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</si>
  <si>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</si>
  <si>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</si>
  <si>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</si>
  <si>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</si>
  <si>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</si>
  <si>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</si>
  <si>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</si>
  <si>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</si>
  <si>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</si>
  <si>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</si>
  <si>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</si>
  <si>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</si>
  <si>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</si>
  <si>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</si>
  <si>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</si>
  <si>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</si>
  <si>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</si>
  <si>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</si>
  <si>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</si>
  <si>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</si>
  <si>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</si>
  <si>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</si>
  <si>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</si>
  <si>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</si>
  <si>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</si>
  <si>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</si>
  <si>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</si>
  <si>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</si>
  <si>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</si>
  <si>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</si>
  <si>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</si>
  <si>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</si>
  <si>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</si>
  <si>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</si>
  <si>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</si>
  <si>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</si>
  <si>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</si>
  <si>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</si>
  <si>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</si>
  <si>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</si>
  <si>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</si>
  <si>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</si>
  <si>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</si>
  <si>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</si>
  <si>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</si>
  <si>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</si>
  <si>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</si>
  <si>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</si>
  <si>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</si>
  <si>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</si>
  <si>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</si>
  <si>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</si>
  <si>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</si>
  <si>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</si>
  <si>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</si>
  <si>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</si>
  <si>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</si>
  <si>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</si>
  <si>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</si>
  <si>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</si>
  <si>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</si>
  <si>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</si>
  <si>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</si>
  <si>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</si>
  <si>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</si>
  <si>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</si>
  <si>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</si>
  <si>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</si>
  <si>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</si>
  <si>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</si>
  <si>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</si>
  <si>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</si>
  <si>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</si>
  <si>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</si>
  <si>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</si>
  <si>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</si>
  <si>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</si>
  <si>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</si>
  <si>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</si>
  <si>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</si>
  <si>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</si>
  <si>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</si>
  <si>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</si>
  <si>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</si>
  <si>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</si>
  <si>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</si>
  <si>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</si>
  <si>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</si>
  <si>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</si>
  <si>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</si>
  <si>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</si>
  <si>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</si>
  <si>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</si>
  <si>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</si>
  <si>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</si>
  <si>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</si>
  <si>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</si>
  <si>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</si>
  <si>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</si>
  <si>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</si>
  <si>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</si>
  <si>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</si>
  <si>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</si>
  <si>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</si>
  <si>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</si>
  <si>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</si>
  <si>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</si>
  <si>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</si>
  <si>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</si>
  <si>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</si>
  <si>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</si>
  <si>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</si>
  <si>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</si>
  <si>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</si>
  <si>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</si>
  <si>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</si>
  <si>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</si>
  <si>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</si>
  <si>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</si>
  <si>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</si>
  <si>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</si>
  <si>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</si>
  <si>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</si>
  <si>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</si>
  <si>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</si>
  <si>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</si>
  <si>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</si>
  <si>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</si>
  <si>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</si>
  <si>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</si>
  <si>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</si>
  <si>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</si>
  <si>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</si>
  <si>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</si>
  <si>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</si>
  <si>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</si>
  <si>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</si>
  <si>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</si>
  <si>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</si>
  <si>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</si>
  <si>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</si>
  <si>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</si>
  <si>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</si>
  <si>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</si>
  <si>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</si>
  <si>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</si>
  <si>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</si>
  <si>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</si>
  <si>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</si>
  <si>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</si>
  <si>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</si>
  <si>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</si>
  <si>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</si>
  <si>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</si>
  <si>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</si>
  <si>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</si>
  <si>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</si>
  <si>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</si>
  <si>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</si>
  <si>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</si>
  <si>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</si>
  <si>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</si>
  <si>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</si>
  <si>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</si>
  <si>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</si>
  <si>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</si>
  <si>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</si>
  <si>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</si>
  <si>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</si>
  <si>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</si>
  <si>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</si>
  <si>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</si>
  <si>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</si>
  <si>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</si>
  <si>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</si>
  <si>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</si>
  <si>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</si>
  <si>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</si>
  <si>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</si>
  <si>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</si>
  <si>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</si>
  <si>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</si>
  <si>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</si>
  <si>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</si>
  <si>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</si>
  <si>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</si>
  <si>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</si>
  <si>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</si>
  <si>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</si>
  <si>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</si>
  <si>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</si>
  <si>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</si>
  <si>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</si>
  <si>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</si>
  <si>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</si>
  <si>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</si>
  <si>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</si>
  <si>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</si>
  <si>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</si>
  <si>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</si>
  <si>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</si>
  <si>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</si>
  <si>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</si>
  <si>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</si>
  <si>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</si>
  <si>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</si>
  <si>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</si>
  <si>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</si>
  <si>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</si>
  <si>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</si>
  <si>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</si>
  <si>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</si>
  <si>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</si>
  <si>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</si>
  <si>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</si>
  <si>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</si>
  <si>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</si>
  <si>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</si>
  <si>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</si>
  <si>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</si>
  <si>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</si>
  <si>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</si>
  <si>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</si>
  <si>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</si>
  <si>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</si>
  <si>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</si>
  <si>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</si>
  <si>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</si>
  <si>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</si>
  <si>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</si>
  <si>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</si>
  <si>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</si>
  <si>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</si>
  <si>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</si>
  <si>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</si>
  <si>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</si>
  <si>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</si>
  <si>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</si>
  <si>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</si>
  <si>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</si>
  <si>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</si>
  <si>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</si>
  <si>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</si>
  <si>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</si>
  <si>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</si>
  <si>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</si>
  <si>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</si>
  <si>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</si>
  <si>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</si>
  <si>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</si>
  <si>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</si>
  <si>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</si>
  <si>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</si>
  <si>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</si>
  <si>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</si>
  <si>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</si>
  <si>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</si>
  <si>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</si>
  <si>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</si>
  <si>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</si>
  <si>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</si>
  <si>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</si>
  <si>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</si>
  <si>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</si>
  <si>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</si>
  <si>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</si>
  <si>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</si>
  <si>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</si>
  <si>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</si>
  <si>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</si>
  <si>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</si>
  <si>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</si>
  <si>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</si>
  <si>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</si>
  <si>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</si>
  <si>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</si>
  <si>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</si>
  <si>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</si>
  <si>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</si>
  <si>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</si>
  <si>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</si>
  <si>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</si>
  <si>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</si>
  <si>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</si>
  <si>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</si>
  <si>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</si>
  <si>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</si>
  <si>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</si>
  <si>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</si>
  <si>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</si>
  <si>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</si>
  <si>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</si>
  <si>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</si>
  <si>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</si>
  <si>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</si>
  <si>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</si>
  <si>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</si>
  <si>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</si>
  <si>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</si>
  <si>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</si>
  <si>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</si>
  <si>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</si>
  <si>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</si>
  <si>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</si>
  <si>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</si>
  <si>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</si>
  <si>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</si>
  <si>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</si>
  <si>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</si>
  <si>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</si>
  <si>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</si>
  <si>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</si>
  <si>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</si>
  <si>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</si>
  <si>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</si>
  <si>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</si>
  <si>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</si>
  <si>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</si>
  <si>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</si>
  <si>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</si>
  <si>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</si>
  <si>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</si>
  <si>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</si>
  <si>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</si>
  <si>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</si>
  <si>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</si>
  <si>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</si>
  <si>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</si>
  <si>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</si>
  <si>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</si>
  <si>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</si>
  <si>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</si>
  <si>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</si>
  <si>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</si>
  <si>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</si>
  <si>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</si>
  <si>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</si>
  <si>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</si>
  <si>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</si>
  <si>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</si>
  <si>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</si>
  <si>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</si>
  <si>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</si>
  <si>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</si>
  <si>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</si>
  <si>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</si>
  <si>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</si>
  <si>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</si>
  <si>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</si>
  <si>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</si>
  <si>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</si>
  <si>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</si>
  <si>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</si>
  <si>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</si>
  <si>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</si>
  <si>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</si>
  <si>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</si>
  <si>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</si>
  <si>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</si>
  <si>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</si>
  <si>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</si>
  <si>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</si>
  <si>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</si>
  <si>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</si>
  <si>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</si>
  <si>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</si>
  <si>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</si>
  <si>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</si>
  <si>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</si>
  <si>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</si>
  <si>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</si>
  <si>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</si>
  <si>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</si>
  <si>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</si>
  <si>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</si>
  <si>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</si>
  <si>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</si>
  <si>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</si>
  <si>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</si>
  <si>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</si>
  <si>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</si>
  <si>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</si>
  <si>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</si>
  <si>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</si>
  <si>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</si>
  <si>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</si>
  <si>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</si>
  <si>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</si>
  <si>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</si>
  <si>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</si>
  <si>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</si>
  <si>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</si>
  <si>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</si>
  <si>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</si>
  <si>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</si>
  <si>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</si>
  <si>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</si>
  <si>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</si>
  <si>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</si>
  <si>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</si>
  <si>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</si>
  <si>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</si>
  <si>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</si>
  <si>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</si>
  <si>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</si>
  <si>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</si>
  <si>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</si>
  <si>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</si>
  <si>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</si>
  <si>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</si>
  <si>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</si>
  <si>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</si>
  <si>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</si>
  <si>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</si>
  <si>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</si>
  <si>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</si>
  <si>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</si>
  <si>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</si>
  <si>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</si>
  <si>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</si>
  <si>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</si>
  <si>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</si>
  <si>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</si>
  <si>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</si>
  <si>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</si>
  <si>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</si>
  <si>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</si>
  <si>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</si>
  <si>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</si>
  <si>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</si>
  <si>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</si>
  <si>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</si>
  <si>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</si>
  <si>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</si>
  <si>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</si>
  <si>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</si>
  <si>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</si>
  <si>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</si>
  <si>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</si>
  <si>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</si>
  <si>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</si>
  <si>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</si>
  <si>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</si>
  <si>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</si>
  <si>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</si>
  <si>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</si>
  <si>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</si>
  <si>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</si>
  <si>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</si>
  <si>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</si>
  <si>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</si>
  <si>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</si>
  <si>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</si>
  <si>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</si>
  <si>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</si>
  <si>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</si>
  <si>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</si>
  <si>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</si>
  <si>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</si>
  <si>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</si>
  <si>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</si>
  <si>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</si>
  <si>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</si>
  <si>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</si>
  <si>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</si>
  <si>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</si>
  <si>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</si>
  <si>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</si>
  <si>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</si>
  <si>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</si>
  <si>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</si>
  <si>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</si>
  <si>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</si>
  <si>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</si>
  <si>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</si>
  <si>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</si>
  <si>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</si>
  <si>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</si>
  <si>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</si>
  <si>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</si>
  <si>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</si>
  <si>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</si>
  <si>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</si>
  <si>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</si>
  <si>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</si>
  <si>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</si>
  <si>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</si>
  <si>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</si>
  <si>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</si>
  <si>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</si>
  <si>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</si>
  <si>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</si>
  <si>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</si>
  <si>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</si>
  <si>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</si>
  <si>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</si>
  <si>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</si>
  <si>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</si>
  <si>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</si>
  <si>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</si>
  <si>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</si>
  <si>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</si>
  <si>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</si>
  <si>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</si>
  <si>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</si>
  <si>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</si>
  <si>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</si>
  <si>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</si>
  <si>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</si>
  <si>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</si>
  <si>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</si>
  <si>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</si>
  <si>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</si>
  <si>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</si>
  <si>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</si>
  <si>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</si>
  <si>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</si>
  <si>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</si>
  <si>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</si>
  <si>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</si>
  <si>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</si>
  <si>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</si>
  <si>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</si>
  <si>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</si>
  <si>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</si>
  <si>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</si>
  <si>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</si>
  <si>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</si>
  <si>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</si>
  <si>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</si>
  <si>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</si>
  <si>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</si>
  <si>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</si>
  <si>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</si>
  <si>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</si>
  <si>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</si>
  <si>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</si>
  <si>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</si>
  <si>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</si>
  <si>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</si>
  <si>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</si>
  <si>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</si>
  <si>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</si>
  <si>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</si>
  <si>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</si>
  <si>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</si>
  <si>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</si>
  <si>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</si>
  <si>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</si>
  <si>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</si>
  <si>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</si>
  <si>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</si>
  <si>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</si>
  <si>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</si>
  <si>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</si>
  <si>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</si>
  <si>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</si>
  <si>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</si>
  <si>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</si>
  <si>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</si>
  <si>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</si>
  <si>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</si>
  <si>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</si>
  <si>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</si>
  <si>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</si>
  <si>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</si>
  <si>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</si>
  <si>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</si>
  <si>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</si>
  <si>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</si>
  <si>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</si>
  <si>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</si>
  <si>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</si>
  <si>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</si>
  <si>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</si>
  <si>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</si>
  <si>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</si>
  <si>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</si>
  <si>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</si>
  <si>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</si>
  <si>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</si>
  <si>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</si>
  <si>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</si>
  <si>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</si>
  <si>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</si>
  <si>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</si>
  <si>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</si>
  <si>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</si>
  <si>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</si>
  <si>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</si>
  <si>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</si>
  <si>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</si>
  <si>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</si>
  <si>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</si>
  <si>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</si>
  <si>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</si>
  <si>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</si>
  <si>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</si>
  <si>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</si>
  <si>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</si>
  <si>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</si>
  <si>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</si>
  <si>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</si>
  <si>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</si>
  <si>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</si>
  <si>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</si>
  <si>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</si>
  <si>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</si>
  <si>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</si>
  <si>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</si>
  <si>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</si>
  <si>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</si>
  <si>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</si>
  <si>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</si>
  <si>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</si>
  <si>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</si>
  <si>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</si>
  <si>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</si>
  <si>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</si>
  <si>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</si>
  <si>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</si>
  <si>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</si>
  <si>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</si>
  <si>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</si>
  <si>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</si>
  <si>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</si>
  <si>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</si>
  <si>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</si>
  <si>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</si>
  <si>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</si>
  <si>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</si>
  <si>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</si>
  <si>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</si>
  <si>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</si>
  <si>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</si>
  <si>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</si>
  <si>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</si>
  <si>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</si>
  <si>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</si>
  <si>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</si>
  <si>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</si>
  <si>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</si>
  <si>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</si>
  <si>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</si>
  <si>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</si>
  <si>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</si>
  <si>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</si>
  <si>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</si>
  <si>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</si>
  <si>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</si>
  <si>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</si>
  <si>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</si>
  <si>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</si>
  <si>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</si>
  <si>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</si>
  <si>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</si>
  <si>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</si>
  <si>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</si>
  <si>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</si>
  <si>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</si>
  <si>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</si>
  <si>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</si>
  <si>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</si>
  <si>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</si>
  <si>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</si>
  <si>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</si>
  <si>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</si>
  <si>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</si>
  <si>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</si>
  <si>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</si>
  <si>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</si>
  <si>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</si>
  <si>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</si>
  <si>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</si>
  <si>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</si>
  <si>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</si>
  <si>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</si>
  <si>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</si>
  <si>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</si>
  <si>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</si>
  <si>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</si>
  <si>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</si>
  <si>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</si>
  <si>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</si>
  <si>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</si>
  <si>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</si>
  <si>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</si>
  <si>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</si>
  <si>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</si>
  <si>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</si>
  <si>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</si>
  <si>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</si>
  <si>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</si>
  <si>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</si>
  <si>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</si>
  <si>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</si>
  <si>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</si>
  <si>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</si>
  <si>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</si>
  <si>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</si>
  <si>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</si>
  <si>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</si>
  <si>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</si>
  <si>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</si>
  <si>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</si>
  <si>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</si>
  <si>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</si>
  <si>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</si>
  <si>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</si>
  <si>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</si>
  <si>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</si>
  <si>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</si>
  <si>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</si>
  <si>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</si>
  <si>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</si>
  <si>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</si>
  <si>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</si>
  <si>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</si>
  <si>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</si>
  <si>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</si>
  <si>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</si>
  <si>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</si>
  <si>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</si>
  <si>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</si>
  <si>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</si>
  <si>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</si>
  <si>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</si>
  <si>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</si>
  <si>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</si>
  <si>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</si>
  <si>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</si>
  <si>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</si>
  <si>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</si>
  <si>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</si>
  <si>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</si>
  <si>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</si>
  <si>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</si>
  <si>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</si>
  <si>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</si>
  <si>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</si>
  <si>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</si>
  <si>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</si>
  <si>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</si>
  <si>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</si>
  <si>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</si>
  <si>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</si>
  <si>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</si>
  <si>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</si>
  <si>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</si>
  <si>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</si>
  <si>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</si>
  <si>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</si>
  <si>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</si>
  <si>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</si>
  <si>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</si>
  <si>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</si>
  <si>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</si>
  <si>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</si>
  <si>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</si>
  <si>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</si>
  <si>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</si>
  <si>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</si>
  <si>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</si>
  <si>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</si>
  <si>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</si>
  <si>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</si>
  <si>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</si>
  <si>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</si>
  <si>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</si>
  <si>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</si>
  <si>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</si>
  <si>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</si>
  <si>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</si>
  <si>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</si>
  <si>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</si>
  <si>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</si>
  <si>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</si>
  <si>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</si>
  <si>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</si>
  <si>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</si>
  <si>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</si>
  <si>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</si>
  <si>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</si>
  <si>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</si>
  <si>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</si>
  <si>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</si>
  <si>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</si>
  <si>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</si>
  <si>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</si>
  <si>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</si>
  <si>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</si>
  <si>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</si>
  <si>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</si>
  <si>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</si>
  <si>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</si>
  <si>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</si>
  <si>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</si>
  <si>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</si>
  <si>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</si>
  <si>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</si>
  <si>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</si>
  <si>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</si>
  <si>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</si>
  <si>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</si>
  <si>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</si>
  <si>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</si>
  <si>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</si>
  <si>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</si>
  <si>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</si>
  <si>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</si>
  <si>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</si>
  <si>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</si>
  <si>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</si>
  <si>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</si>
  <si>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</si>
  <si>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</si>
  <si>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</si>
  <si>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</si>
  <si>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</si>
  <si>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</si>
  <si>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</si>
  <si>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</si>
  <si>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</si>
  <si>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</si>
  <si>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</si>
  <si>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</si>
  <si>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</si>
  <si>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</si>
  <si>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</si>
  <si>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</si>
  <si>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</si>
  <si>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</si>
  <si>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</si>
  <si>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</si>
  <si>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</si>
  <si>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</si>
  <si>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</si>
  <si>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</si>
  <si>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</si>
  <si>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</si>
  <si>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</si>
  <si>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</si>
  <si>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</si>
  <si>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</si>
  <si>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</si>
  <si>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</si>
  <si>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</si>
  <si>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</si>
  <si>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</si>
  <si>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</si>
  <si>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</si>
  <si>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</si>
  <si>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</si>
  <si>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</si>
  <si>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</si>
  <si>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</si>
  <si>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</si>
  <si>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</si>
  <si>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</si>
  <si>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</si>
  <si>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</si>
  <si>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</si>
  <si>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</si>
  <si>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</si>
  <si>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</si>
  <si>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</si>
  <si>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</si>
  <si>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</si>
  <si>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</si>
  <si>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</si>
  <si>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</si>
  <si>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</si>
  <si>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</si>
  <si>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</si>
  <si>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</si>
  <si>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</si>
  <si>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</si>
  <si>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</si>
  <si>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</si>
  <si>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</si>
  <si>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</si>
  <si>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</si>
  <si>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</si>
  <si>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</si>
  <si>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</si>
  <si>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</si>
  <si>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</si>
  <si>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</si>
  <si>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</si>
  <si>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</si>
  <si>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</si>
  <si>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</si>
  <si>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</si>
  <si>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</si>
  <si>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</si>
  <si>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</si>
  <si>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</si>
  <si>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</si>
  <si>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</si>
  <si>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</si>
  <si>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</si>
  <si>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</si>
  <si>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</si>
  <si>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</si>
  <si>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</si>
  <si>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</si>
  <si>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</si>
  <si>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</si>
  <si>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</si>
  <si>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</si>
  <si>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</si>
  <si>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</si>
  <si>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</si>
  <si>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</si>
  <si>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</si>
  <si>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</si>
  <si>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</si>
  <si>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</si>
  <si>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</si>
  <si>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</si>
  <si>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</si>
  <si>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</si>
  <si>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</si>
  <si>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</si>
  <si>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</si>
  <si>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</si>
  <si>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</si>
  <si>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</si>
  <si>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</si>
  <si>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</si>
  <si>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</si>
  <si>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</si>
  <si>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</si>
  <si>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</si>
  <si>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</si>
  <si>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</si>
  <si>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</si>
  <si>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</si>
  <si>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</si>
  <si>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</si>
  <si>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</si>
  <si>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</si>
  <si>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</si>
  <si>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</si>
  <si>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</si>
  <si>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</si>
  <si>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</si>
  <si>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</si>
  <si>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</si>
  <si>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</si>
  <si>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</si>
  <si>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</si>
  <si>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</si>
  <si>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</si>
  <si>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</si>
  <si>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</si>
  <si>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</si>
  <si>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</si>
  <si>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</si>
  <si>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</si>
  <si>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</si>
  <si>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</si>
  <si>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</si>
  <si>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</si>
  <si>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</si>
  <si>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</si>
  <si>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</si>
  <si>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</si>
  <si>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</si>
  <si>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</si>
  <si>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</si>
  <si>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</si>
  <si>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</si>
  <si>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</si>
  <si>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</si>
  <si>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</si>
  <si>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</si>
  <si>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</si>
  <si>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</si>
  <si>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</si>
  <si>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</si>
  <si>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</si>
  <si>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</si>
  <si>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</si>
  <si>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</si>
  <si>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</si>
  <si>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</si>
  <si>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</si>
  <si>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</si>
  <si>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</si>
  <si>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</si>
  <si>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</si>
  <si>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</si>
  <si>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</si>
  <si>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</si>
  <si>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</si>
  <si>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</si>
  <si>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</si>
  <si>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</si>
  <si>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</si>
  <si>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</si>
  <si>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</si>
  <si>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</si>
  <si>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</si>
  <si>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</si>
  <si>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</si>
  <si>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</si>
  <si>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</si>
  <si>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</si>
  <si>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</si>
  <si>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</si>
  <si>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</si>
  <si>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</si>
  <si>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</si>
  <si>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</si>
  <si>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</si>
  <si>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</si>
  <si>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</si>
  <si>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</si>
  <si>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</si>
  <si>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</si>
  <si>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</si>
  <si>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</si>
  <si>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</si>
  <si>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</si>
  <si>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</si>
  <si>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</si>
  <si>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</si>
  <si>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</si>
  <si>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</si>
  <si>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</si>
  <si>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</si>
  <si>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</si>
  <si>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</si>
  <si>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</si>
  <si>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</si>
  <si>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</si>
  <si>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</si>
  <si>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</si>
  <si>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</si>
  <si>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</si>
  <si>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</si>
  <si>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</si>
  <si>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</si>
  <si>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</si>
  <si>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</si>
  <si>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</si>
  <si>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</si>
  <si>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</si>
  <si>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</si>
  <si>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</si>
  <si>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</si>
  <si>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</si>
  <si>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</si>
  <si>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</si>
  <si>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</si>
  <si>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</si>
  <si>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</si>
  <si>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</si>
  <si>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</si>
  <si>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</si>
  <si>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</si>
  <si>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</si>
  <si>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</si>
  <si>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</si>
  <si>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</si>
  <si>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</si>
  <si>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</si>
  <si>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</si>
  <si>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</si>
  <si>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</si>
  <si>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</si>
  <si>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</si>
  <si>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</si>
  <si>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</si>
  <si>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</si>
  <si>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</si>
  <si>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</si>
  <si>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</si>
  <si>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</si>
  <si>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</si>
  <si>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</si>
  <si>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</si>
  <si>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</si>
  <si>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</si>
  <si>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</si>
  <si>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</si>
  <si>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</si>
  <si>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</si>
  <si>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</si>
  <si>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</si>
  <si>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</si>
  <si>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</si>
  <si>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</si>
  <si>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</si>
  <si>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</si>
  <si>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</si>
  <si>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</si>
  <si>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</si>
  <si>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</si>
  <si>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</si>
  <si>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</si>
  <si>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</si>
  <si>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</si>
  <si>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</si>
  <si>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</si>
  <si>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</si>
  <si>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</si>
  <si>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</si>
  <si>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</si>
  <si>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</si>
  <si>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</si>
  <si>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</si>
  <si>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</si>
  <si>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</si>
  <si>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</si>
  <si>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</si>
  <si>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</si>
  <si>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</si>
  <si>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</si>
  <si>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</si>
  <si>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</si>
  <si>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</si>
  <si>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</si>
  <si>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</si>
  <si>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</si>
  <si>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</si>
  <si>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</si>
  <si>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</si>
  <si>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</si>
  <si>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</si>
  <si>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</si>
  <si>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</si>
  <si>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</si>
  <si>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</si>
  <si>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</si>
  <si>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</si>
  <si>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</si>
  <si>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</si>
  <si>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</si>
  <si>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</si>
  <si>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</si>
  <si>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</si>
  <si>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</si>
  <si>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</si>
  <si>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</si>
  <si>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</si>
  <si>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</si>
  <si>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</si>
  <si>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</si>
  <si>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</si>
  <si>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</si>
  <si>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</si>
  <si>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</si>
  <si>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</si>
  <si>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</si>
  <si>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</si>
  <si>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</si>
  <si>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</si>
  <si>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</si>
  <si>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</si>
  <si>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</si>
  <si>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</si>
  <si>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</si>
  <si>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</si>
  <si>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</si>
  <si>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</si>
  <si>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</si>
  <si>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</si>
  <si>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</si>
  <si>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</si>
  <si>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</si>
  <si>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</si>
  <si>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</si>
  <si>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</si>
  <si>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</si>
  <si>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</si>
  <si>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</si>
  <si>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</si>
  <si>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</si>
  <si>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</si>
  <si>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</si>
  <si>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</si>
  <si>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</si>
  <si>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</si>
  <si>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</si>
  <si>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</si>
  <si>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</si>
  <si>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</si>
  <si>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</si>
  <si>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</si>
  <si>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</si>
  <si>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</si>
  <si>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</si>
  <si>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</si>
  <si>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</si>
  <si>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</si>
  <si>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</si>
  <si>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</si>
  <si>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</si>
  <si>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</si>
  <si>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</si>
  <si>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</si>
  <si>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</si>
  <si>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</si>
  <si>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</si>
  <si>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</si>
  <si>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</si>
  <si>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</si>
  <si>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</si>
  <si>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</si>
  <si>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</si>
  <si>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</si>
  <si>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</si>
  <si>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</si>
  <si>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</si>
  <si>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</si>
  <si>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</si>
  <si>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</si>
  <si>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</si>
  <si>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</si>
  <si>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</si>
  <si>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</si>
  <si>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</si>
  <si>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</si>
  <si>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</si>
  <si>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</si>
  <si>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</si>
  <si>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</si>
  <si>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</si>
  <si>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</si>
  <si>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</si>
  <si>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</si>
  <si>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</si>
  <si>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</si>
  <si>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</si>
  <si>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</si>
  <si>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</si>
  <si>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</si>
  <si>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</si>
  <si>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</si>
  <si>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</si>
  <si>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</si>
  <si>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</si>
  <si>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</si>
  <si>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</si>
  <si>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</si>
  <si>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</si>
  <si>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</si>
  <si>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</si>
  <si>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</si>
  <si>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</si>
  <si>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</si>
  <si>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</si>
  <si>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</si>
  <si>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</si>
  <si>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</si>
  <si>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</si>
  <si>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</si>
  <si>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</si>
  <si>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</si>
  <si>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</si>
  <si>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</si>
  <si>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</si>
  <si>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</si>
  <si>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</si>
  <si>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</si>
  <si>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</si>
  <si>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</si>
  <si>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</si>
  <si>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</si>
  <si>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</si>
  <si>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</si>
  <si>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</si>
  <si>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</si>
  <si>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</si>
  <si>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</si>
  <si>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</si>
  <si>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</si>
  <si>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</si>
  <si>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</si>
  <si>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</si>
  <si>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</si>
  <si>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</si>
  <si>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</si>
  <si>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</si>
  <si>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</si>
  <si>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</si>
  <si>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</si>
  <si>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</si>
  <si>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</si>
  <si>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</si>
  <si>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</si>
  <si>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</si>
  <si>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</si>
  <si>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</si>
  <si>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</si>
  <si>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</si>
  <si>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</si>
  <si>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</si>
  <si>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</si>
  <si>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</si>
  <si>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</si>
  <si>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</si>
  <si>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</si>
  <si>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</si>
  <si>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</si>
  <si>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</si>
  <si>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</si>
  <si>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</si>
  <si>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</si>
  <si>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</si>
  <si>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</si>
  <si>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</si>
  <si>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</si>
  <si>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</si>
  <si>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</si>
  <si>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</si>
  <si>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</si>
  <si>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</si>
  <si>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</si>
  <si>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</si>
  <si>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</si>
  <si>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</si>
  <si>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</si>
  <si>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</si>
  <si>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</si>
  <si>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</si>
  <si>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</si>
  <si>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</si>
  <si>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</si>
  <si>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</si>
  <si>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</si>
  <si>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</si>
  <si>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</si>
  <si>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</si>
  <si>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</si>
  <si>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</si>
  <si>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</si>
  <si>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</si>
  <si>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</si>
  <si>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</si>
  <si>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</si>
  <si>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</si>
  <si>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</si>
  <si>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</si>
  <si>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</si>
  <si>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</si>
  <si>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</si>
  <si>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</si>
  <si>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</si>
  <si>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</si>
  <si>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</si>
  <si>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</si>
  <si>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</si>
  <si>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</si>
  <si>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</si>
  <si>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</si>
  <si>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</si>
  <si>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</si>
  <si>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</si>
  <si>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</si>
  <si>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</si>
  <si>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</si>
  <si>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</si>
  <si>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</si>
  <si>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</si>
  <si>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</si>
  <si>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</si>
  <si>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</si>
  <si>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</si>
  <si>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</si>
  <si>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</si>
  <si>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</si>
  <si>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</si>
  <si>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</si>
  <si>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</si>
  <si>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</si>
  <si>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</si>
  <si>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</si>
  <si>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</si>
  <si>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</si>
  <si>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</si>
  <si>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</si>
  <si>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</si>
  <si>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</si>
  <si>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</si>
  <si>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</si>
  <si>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</si>
  <si>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</si>
  <si>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</si>
  <si>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</si>
  <si>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</si>
  <si>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</si>
  <si>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</si>
  <si>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</si>
  <si>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</si>
  <si>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</si>
  <si>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</si>
  <si>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</si>
  <si>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</si>
  <si>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</si>
  <si>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</si>
  <si>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</si>
  <si>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</si>
  <si>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</si>
  <si>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</si>
  <si>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</si>
  <si>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</si>
  <si>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</si>
  <si>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</si>
  <si>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</si>
  <si>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</si>
  <si>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</si>
  <si>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</si>
  <si>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</si>
  <si>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</si>
  <si>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</si>
  <si>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</si>
  <si>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</si>
  <si>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</si>
  <si>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</si>
  <si>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</si>
  <si>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</si>
  <si>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</si>
  <si>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</si>
  <si>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</si>
  <si>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</si>
  <si>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</si>
  <si>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</si>
  <si>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</si>
  <si>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</si>
  <si>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</si>
  <si>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</si>
  <si>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</si>
  <si>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</si>
  <si>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</si>
  <si>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</si>
  <si>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</si>
  <si>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</si>
  <si>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</si>
  <si>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</si>
  <si>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</si>
  <si>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</si>
  <si>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</si>
  <si>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</si>
  <si>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</si>
  <si>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</si>
  <si>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</si>
  <si>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</si>
  <si>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</si>
  <si>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</si>
  <si>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</si>
  <si>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</si>
  <si>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</si>
  <si>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</si>
  <si>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</si>
  <si>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</si>
  <si>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</si>
  <si>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</si>
  <si>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</si>
  <si>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</si>
  <si>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</si>
  <si>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</si>
  <si>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</si>
  <si>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</si>
  <si>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</si>
  <si>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</si>
  <si>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</si>
  <si>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</si>
  <si>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</si>
  <si>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</si>
  <si>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</si>
  <si>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</si>
  <si>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</si>
  <si>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</si>
  <si>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</si>
  <si>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</si>
  <si>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</si>
  <si>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</si>
  <si>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</si>
  <si>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</si>
  <si>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</si>
  <si>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</si>
  <si>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</si>
  <si>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</si>
  <si>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</si>
  <si>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</si>
  <si>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</si>
  <si>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</si>
  <si>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</si>
  <si>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</si>
  <si>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</si>
  <si>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</si>
  <si>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</si>
  <si>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</si>
  <si>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</si>
  <si>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</si>
  <si>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</si>
  <si>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</si>
  <si>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</si>
  <si>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</si>
  <si>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</si>
  <si>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</si>
  <si>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</si>
  <si>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</si>
  <si>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</si>
  <si>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</si>
  <si>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</si>
  <si>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</si>
  <si>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</si>
  <si>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</si>
  <si>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</si>
  <si>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</si>
  <si>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</si>
  <si>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</si>
  <si>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</si>
  <si>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</si>
  <si>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</si>
  <si>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</si>
  <si>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</si>
  <si>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</si>
  <si>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</si>
  <si>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</si>
  <si>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</si>
  <si>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</si>
  <si>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</si>
  <si>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</si>
  <si>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</si>
  <si>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</si>
  <si>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</si>
  <si>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</si>
  <si>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</si>
  <si>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</si>
  <si>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</si>
  <si>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</si>
  <si>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</si>
  <si>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</si>
  <si>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</si>
  <si>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</si>
  <si>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</si>
  <si>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</si>
  <si>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</si>
  <si>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</si>
  <si>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</si>
  <si>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</si>
  <si>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</si>
  <si>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</si>
  <si>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</si>
  <si>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</si>
  <si>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</si>
  <si>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</si>
  <si>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</si>
  <si>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</si>
  <si>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</si>
  <si>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</si>
  <si>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</si>
  <si>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</si>
  <si>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</si>
  <si>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</si>
  <si>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</si>
  <si>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</si>
  <si>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</si>
  <si>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</si>
  <si>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</si>
  <si>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</si>
  <si>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</si>
  <si>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</si>
  <si>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</si>
  <si>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</si>
  <si>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</si>
  <si>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</si>
  <si>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</si>
  <si>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</si>
  <si>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</si>
  <si>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</si>
  <si>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</si>
  <si>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</si>
  <si>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</si>
  <si>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</si>
  <si>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</si>
  <si>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</si>
  <si>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</si>
  <si>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</si>
  <si>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</si>
  <si>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</si>
  <si>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</si>
  <si>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</si>
  <si>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</si>
  <si>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</si>
  <si>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</si>
  <si>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</si>
  <si>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</si>
  <si>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</si>
  <si>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</si>
  <si>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</si>
  <si>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</si>
  <si>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</si>
  <si>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</si>
  <si>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</si>
  <si>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</si>
  <si>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</si>
  <si>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</si>
  <si>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</si>
  <si>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</si>
  <si>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</si>
  <si>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</si>
  <si>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</si>
  <si>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</si>
  <si>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</si>
  <si>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</si>
  <si>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</si>
  <si>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</si>
  <si>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</si>
  <si>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</si>
  <si>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</si>
  <si>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</si>
  <si>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</si>
  <si>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</si>
  <si>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</si>
  <si>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</si>
  <si>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</si>
  <si>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</si>
  <si>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</si>
  <si>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</si>
  <si>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</si>
  <si>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</si>
  <si>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</si>
  <si>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</si>
  <si>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</si>
  <si>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</si>
  <si>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</si>
  <si>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</si>
  <si>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</si>
  <si>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</si>
  <si>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</si>
  <si>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</si>
  <si>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</si>
  <si>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</si>
  <si>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</si>
  <si>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</si>
  <si>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</si>
  <si>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</si>
  <si>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</si>
  <si>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</si>
  <si>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</si>
  <si>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</si>
  <si>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</si>
  <si>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</si>
  <si>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</si>
  <si>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</si>
  <si>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</si>
  <si>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</si>
  <si>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</si>
  <si>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</si>
  <si>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</si>
  <si>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</si>
  <si>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</si>
  <si>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</si>
  <si>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</si>
  <si>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</si>
  <si>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</si>
  <si>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</si>
  <si>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</si>
  <si>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</si>
  <si>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</si>
  <si>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</si>
  <si>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</si>
  <si>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</si>
  <si>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</si>
  <si>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</si>
  <si>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</si>
  <si>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</si>
  <si>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</si>
  <si>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</si>
  <si>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</si>
  <si>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</si>
  <si>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</si>
  <si>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</si>
  <si>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</si>
  <si>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</si>
  <si>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</si>
  <si>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</si>
  <si>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</si>
  <si>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</si>
  <si>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</si>
  <si>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</si>
  <si>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</si>
  <si>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</si>
  <si>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</si>
  <si>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</si>
  <si>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</si>
  <si>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</si>
  <si>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</si>
  <si>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</si>
  <si>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</si>
  <si>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</si>
  <si>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</si>
  <si>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</si>
  <si>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</si>
  <si>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</si>
  <si>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</si>
  <si>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</si>
  <si>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</si>
  <si>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</si>
  <si>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</si>
  <si>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</si>
  <si>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</si>
  <si>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</si>
  <si>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</si>
  <si>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</si>
  <si>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</si>
  <si>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</si>
  <si>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</si>
  <si>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</si>
  <si>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</si>
  <si>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</si>
  <si>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</si>
  <si>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</si>
  <si>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</si>
  <si>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</si>
  <si>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</si>
  <si>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</si>
  <si>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</si>
  <si>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</si>
  <si>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</si>
  <si>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</si>
  <si>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</si>
  <si>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</si>
  <si>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</si>
  <si>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</si>
  <si>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</si>
  <si>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</si>
  <si>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</si>
  <si>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</si>
  <si>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</si>
  <si>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</si>
  <si>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</si>
  <si>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</si>
  <si>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</si>
  <si>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</si>
  <si>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</si>
  <si>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</si>
  <si>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</si>
  <si>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</si>
  <si>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</si>
  <si>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</si>
  <si>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</si>
  <si>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</si>
  <si>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</si>
  <si>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</si>
  <si>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</si>
  <si>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</si>
  <si>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</si>
  <si>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</si>
  <si>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</si>
  <si>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</si>
  <si>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</si>
  <si>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</si>
  <si>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</si>
  <si>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</si>
  <si>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</si>
  <si>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</si>
  <si>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</si>
  <si>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</si>
  <si>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</si>
  <si>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</si>
  <si>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</si>
  <si>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</si>
  <si>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</si>
  <si>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</si>
  <si>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</si>
  <si>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</si>
  <si>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</si>
  <si>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</si>
  <si>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</si>
  <si>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</si>
  <si>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</si>
  <si>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</si>
  <si>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</si>
  <si>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</si>
  <si>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</si>
  <si>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</si>
  <si>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</si>
  <si>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</si>
  <si>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</si>
  <si>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</si>
  <si>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</si>
  <si>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</si>
  <si>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</si>
  <si>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</si>
  <si>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</si>
  <si>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</si>
  <si>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</si>
  <si>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</si>
  <si>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</si>
  <si>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</si>
  <si>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</si>
  <si>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</si>
  <si>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</si>
  <si>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</si>
  <si>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</si>
  <si>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</si>
  <si>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</si>
  <si>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</si>
  <si>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</si>
  <si>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</si>
  <si>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</si>
  <si>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</si>
  <si>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</si>
  <si>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</si>
  <si>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</si>
  <si>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</si>
  <si>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</si>
  <si>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</si>
  <si>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</si>
  <si>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</si>
  <si>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</si>
  <si>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</si>
  <si>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</si>
  <si>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</si>
  <si>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</si>
  <si>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</si>
  <si>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</si>
  <si>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</si>
  <si>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</si>
  <si>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</si>
  <si>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</si>
  <si>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</si>
  <si>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</si>
  <si>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</si>
  <si>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</si>
  <si>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</si>
  <si>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</si>
  <si>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</si>
  <si>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</si>
  <si>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</si>
  <si>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</si>
  <si>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</si>
  <si>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</si>
  <si>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</si>
  <si>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</si>
  <si>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</si>
  <si>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</si>
  <si>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</si>
  <si>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</si>
  <si>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</si>
  <si>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</si>
  <si>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</si>
  <si>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</si>
  <si>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</si>
  <si>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</si>
  <si>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</si>
  <si>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</si>
  <si>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</si>
  <si>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</si>
  <si>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</si>
  <si>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</si>
  <si>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</si>
  <si>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</si>
  <si>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</si>
  <si>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</si>
  <si>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</si>
  <si>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</si>
  <si>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</si>
  <si>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</si>
  <si>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</si>
  <si>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</si>
  <si>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</si>
  <si>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</si>
  <si>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</si>
  <si>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</si>
  <si>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</si>
  <si>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</si>
  <si>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</si>
  <si>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</si>
  <si>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</si>
  <si>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</si>
  <si>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</si>
  <si>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</si>
  <si>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</si>
  <si>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</si>
  <si>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</si>
  <si>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</si>
  <si>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</si>
  <si>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</si>
  <si>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</si>
  <si>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</si>
  <si>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</si>
  <si>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</si>
  <si>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</si>
  <si>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</si>
  <si>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</si>
  <si>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</si>
  <si>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</si>
  <si>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</si>
  <si>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</si>
  <si>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</si>
  <si>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</si>
  <si>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</si>
  <si>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</si>
  <si>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</si>
  <si>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</si>
  <si>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</si>
  <si>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</si>
  <si>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</si>
  <si>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</si>
  <si>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</si>
  <si>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</si>
  <si>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</si>
  <si>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</si>
  <si>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</si>
  <si>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</si>
  <si>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</si>
  <si>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</si>
  <si>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</si>
  <si>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</si>
  <si>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</si>
  <si>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</si>
  <si>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</si>
  <si>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</si>
  <si>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</si>
  <si>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</si>
  <si>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</si>
  <si>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</si>
  <si>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</si>
  <si>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</si>
  <si>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</si>
  <si>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</si>
  <si>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</si>
  <si>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</si>
  <si>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</si>
  <si>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</si>
  <si>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</si>
  <si>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</si>
  <si>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</si>
  <si>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</si>
  <si>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</si>
  <si>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</si>
  <si>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</si>
  <si>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</si>
  <si>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</si>
  <si>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</si>
  <si>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</si>
  <si>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</si>
  <si>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</si>
  <si>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</si>
  <si>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</si>
  <si>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</si>
  <si>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</si>
  <si>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</si>
  <si>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</si>
  <si>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</si>
  <si>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</si>
  <si>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</si>
  <si>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</si>
  <si>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</si>
  <si>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</si>
  <si>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</si>
  <si>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</si>
  <si>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</si>
  <si>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</si>
  <si>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</si>
  <si>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</si>
  <si>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</si>
  <si>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</si>
  <si>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</si>
  <si>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</si>
  <si>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</si>
  <si>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</si>
  <si>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</si>
  <si>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</si>
  <si>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</si>
  <si>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</si>
  <si>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</si>
  <si>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</si>
  <si>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</si>
  <si>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</si>
  <si>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</si>
  <si>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</si>
  <si>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</si>
  <si>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</si>
  <si>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</si>
  <si>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</si>
  <si>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</si>
  <si>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</si>
  <si>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</si>
  <si>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</si>
  <si>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</si>
  <si>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</si>
  <si>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</si>
  <si>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</si>
  <si>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</si>
  <si>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</si>
  <si>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</si>
  <si>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</si>
  <si>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</si>
  <si>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</si>
  <si>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</si>
  <si>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</si>
  <si>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</si>
  <si>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</si>
  <si>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</si>
  <si>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</si>
  <si>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</si>
  <si>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</si>
  <si>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</si>
  <si>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</si>
  <si>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</si>
  <si>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</si>
  <si>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</si>
  <si>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</si>
  <si>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</si>
  <si>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</si>
  <si>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</si>
  <si>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</si>
  <si>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</si>
  <si>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</si>
  <si>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</si>
  <si>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</si>
  <si>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</si>
  <si>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</si>
  <si>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</si>
  <si>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</si>
  <si>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</si>
  <si>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</si>
  <si>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</si>
  <si>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</si>
  <si>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</si>
  <si>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</si>
  <si>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</si>
  <si>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</si>
  <si>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</si>
  <si>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</si>
  <si>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</si>
  <si>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</si>
  <si>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</si>
  <si>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</si>
  <si>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</si>
  <si>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</si>
  <si>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</si>
  <si>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</si>
  <si>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</si>
  <si>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</si>
  <si>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</si>
  <si>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</si>
  <si>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</si>
  <si>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</si>
  <si>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</si>
  <si>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</si>
  <si>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</si>
  <si>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</si>
  <si>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</si>
  <si>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</si>
  <si>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</si>
  <si>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</si>
  <si>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</si>
  <si>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</si>
  <si>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</si>
  <si>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</si>
  <si>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</si>
  <si>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</si>
  <si>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</si>
  <si>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</si>
  <si>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</si>
  <si>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</si>
  <si>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</si>
  <si>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</si>
  <si>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</si>
  <si>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</si>
  <si>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</si>
  <si>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</si>
  <si>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</si>
  <si>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</si>
  <si>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</si>
  <si>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</si>
  <si>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</si>
  <si>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</si>
  <si>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</si>
  <si>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</si>
  <si>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</si>
  <si>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</si>
  <si>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</si>
  <si>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</si>
  <si>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</si>
  <si>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</si>
  <si>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</si>
  <si>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</si>
  <si>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</si>
  <si>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</si>
  <si>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</si>
  <si>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</si>
  <si>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</si>
  <si>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</si>
  <si>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</si>
  <si>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</si>
  <si>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</si>
  <si>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</si>
  <si>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</si>
  <si>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</si>
  <si>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</si>
  <si>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</si>
  <si>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</si>
  <si>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</si>
  <si>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</si>
  <si>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</si>
  <si>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</si>
  <si>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</si>
  <si>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</si>
  <si>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</si>
  <si>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</si>
  <si>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</si>
  <si>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</si>
  <si>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</si>
  <si>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</si>
  <si>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</si>
  <si>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</si>
  <si>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</si>
  <si>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</si>
  <si>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</si>
  <si>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</si>
  <si>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</si>
  <si>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</si>
  <si>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</si>
  <si>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</si>
  <si>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</si>
  <si>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</si>
  <si>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</si>
  <si>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</si>
  <si>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</si>
  <si>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</si>
  <si>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</si>
  <si>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</si>
  <si>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</si>
  <si>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</si>
  <si>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</si>
  <si>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</si>
  <si>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</si>
  <si>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</si>
  <si>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</si>
  <si>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</si>
  <si>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</si>
  <si>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</si>
  <si>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</si>
  <si>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</si>
  <si>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</si>
  <si>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</si>
  <si>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</si>
  <si>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</si>
  <si>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</si>
  <si>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</si>
  <si>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</si>
  <si>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</si>
  <si>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</si>
  <si>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</si>
  <si>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</si>
  <si>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</si>
  <si>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</si>
  <si>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</si>
  <si>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</si>
  <si>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</si>
  <si>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</si>
  <si>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</si>
  <si>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</si>
  <si>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</si>
  <si>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</si>
  <si>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</si>
  <si>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</si>
  <si>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</si>
  <si>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</si>
  <si>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</si>
  <si>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</si>
  <si>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</si>
  <si>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</si>
  <si>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</si>
  <si>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</si>
  <si>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</si>
  <si>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</si>
  <si>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</si>
  <si>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</si>
  <si>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</si>
  <si>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</si>
  <si>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</si>
  <si>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</si>
  <si>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</si>
  <si>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</si>
  <si>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</si>
  <si>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</si>
  <si>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</si>
  <si>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</si>
  <si>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</si>
  <si>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</si>
  <si>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</si>
  <si>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</si>
  <si>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</si>
  <si>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</si>
  <si>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</si>
  <si>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</si>
  <si>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</si>
  <si>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</si>
  <si>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</si>
  <si>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</si>
  <si>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</si>
  <si>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</si>
  <si>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</si>
  <si>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</si>
  <si>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</si>
  <si>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</si>
  <si>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</si>
  <si>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</si>
  <si>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</si>
  <si>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</si>
  <si>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</si>
  <si>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</si>
  <si>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</si>
  <si>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</si>
  <si>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</si>
  <si>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</si>
  <si>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</si>
  <si>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</si>
  <si>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</si>
  <si>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</si>
  <si>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</si>
  <si>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</si>
  <si>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</si>
  <si>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</si>
  <si>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</si>
  <si>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</si>
  <si>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</si>
  <si>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</si>
  <si>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</si>
  <si>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</si>
  <si>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</si>
  <si>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</si>
  <si>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</si>
  <si>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</si>
  <si>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</si>
  <si>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</si>
  <si>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</si>
  <si>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</si>
  <si>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</si>
  <si>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</si>
  <si>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</si>
  <si>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</si>
  <si>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</si>
  <si>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</si>
  <si>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</si>
  <si>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</si>
  <si>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</si>
  <si>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</si>
  <si>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</si>
  <si>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</si>
  <si>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</si>
  <si>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</si>
  <si>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</si>
  <si>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</si>
  <si>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</si>
  <si>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</si>
  <si>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</si>
  <si>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</si>
  <si>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</si>
  <si>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</si>
  <si>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</si>
  <si>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</si>
  <si>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</si>
  <si>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</si>
  <si>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</si>
  <si>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</si>
  <si>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</si>
  <si>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</si>
  <si>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</si>
  <si>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</si>
  <si>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</si>
  <si>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</si>
  <si>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</si>
  <si>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</si>
  <si>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</si>
  <si>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</si>
  <si>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</si>
  <si>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</si>
  <si>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</si>
  <si>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</si>
  <si>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</si>
  <si>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</si>
  <si>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</si>
  <si>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</si>
  <si>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</si>
  <si>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</si>
  <si>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</si>
  <si>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</si>
  <si>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</si>
  <si>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</si>
  <si>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</si>
  <si>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</si>
  <si>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</si>
  <si>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</si>
  <si>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</si>
  <si>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</si>
  <si>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</si>
  <si>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</si>
  <si>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</si>
  <si>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</si>
  <si>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</si>
  <si>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</si>
  <si>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</si>
  <si>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</si>
  <si>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</si>
  <si>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</si>
  <si>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</si>
  <si>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</si>
  <si>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</si>
  <si>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</si>
  <si>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</si>
  <si>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</si>
  <si>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</si>
  <si>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</si>
  <si>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</si>
  <si>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</si>
  <si>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</si>
  <si>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</si>
  <si>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</si>
  <si>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</si>
  <si>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</si>
  <si>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</si>
  <si>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</si>
  <si>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</si>
  <si>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</si>
  <si>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</si>
  <si>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</si>
  <si>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</si>
  <si>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</si>
  <si>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</si>
  <si>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</si>
  <si>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</si>
  <si>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</si>
  <si>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</si>
  <si>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</si>
  <si>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</si>
  <si>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</si>
  <si>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</si>
  <si>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</si>
  <si>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</si>
  <si>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</si>
  <si>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</si>
  <si>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</si>
  <si>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</si>
  <si>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</si>
  <si>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</si>
  <si>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</si>
  <si>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</si>
  <si>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</si>
  <si>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</si>
  <si>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</si>
  <si>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</si>
  <si>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</si>
  <si>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</si>
  <si>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</si>
  <si>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</si>
  <si>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</si>
  <si>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</si>
  <si>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</si>
  <si>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</si>
  <si>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</si>
  <si>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</si>
  <si>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</si>
  <si>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</si>
  <si>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</si>
  <si>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</si>
  <si>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</si>
  <si>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</si>
  <si>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</si>
  <si>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</si>
  <si>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</si>
  <si>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</si>
  <si>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</si>
  <si>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</si>
  <si>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</si>
  <si>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</si>
  <si>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</si>
  <si>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</si>
  <si>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</si>
  <si>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</si>
  <si>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</si>
  <si>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</si>
  <si>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</si>
  <si>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</si>
  <si>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</si>
  <si>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</si>
  <si>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</si>
  <si>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</si>
  <si>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</si>
  <si>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</si>
  <si>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</si>
  <si>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</si>
  <si>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</si>
  <si>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</si>
  <si>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</si>
  <si>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</si>
  <si>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</si>
  <si>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</si>
  <si>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</si>
  <si>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</si>
  <si>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</si>
  <si>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</si>
  <si>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</si>
  <si>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</si>
  <si>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</si>
  <si>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</si>
  <si>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</si>
  <si>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</si>
  <si>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</si>
  <si>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</si>
  <si>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</si>
  <si>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</si>
  <si>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</si>
  <si>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</si>
  <si>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</si>
  <si>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</si>
  <si>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</si>
  <si>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</si>
  <si>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</si>
  <si>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</si>
  <si>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</si>
  <si>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</si>
  <si>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</si>
  <si>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</si>
  <si>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</si>
  <si>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</si>
  <si>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</si>
  <si>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</si>
  <si>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</si>
  <si>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</si>
  <si>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</si>
  <si>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</si>
  <si>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</si>
  <si>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</si>
  <si>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</si>
  <si>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</si>
  <si>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</si>
  <si>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</si>
  <si>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</si>
  <si>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</si>
  <si>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</si>
  <si>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</si>
  <si>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</si>
  <si>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</si>
  <si>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</si>
  <si>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</si>
  <si>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</si>
  <si>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</si>
  <si>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</si>
  <si>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</si>
  <si>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</si>
  <si>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</si>
  <si>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</si>
  <si>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</si>
  <si>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</si>
  <si>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</si>
  <si>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</si>
  <si>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</si>
  <si>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</si>
  <si>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</si>
  <si>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</si>
  <si>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</si>
  <si>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</si>
  <si>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</si>
  <si>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</si>
  <si>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</si>
  <si>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</si>
  <si>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</si>
  <si>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</si>
  <si>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</si>
  <si>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</si>
  <si>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</si>
  <si>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</si>
  <si>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</si>
  <si>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</si>
  <si>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</si>
  <si>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</si>
  <si>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</si>
  <si>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</si>
  <si>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</si>
  <si>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</si>
  <si>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</si>
  <si>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</si>
  <si>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</si>
  <si>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</si>
  <si>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</si>
  <si>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</si>
  <si>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</si>
  <si>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</si>
  <si>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</si>
  <si>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</si>
  <si>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</si>
  <si>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</si>
  <si>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</si>
  <si>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</si>
  <si>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</si>
  <si>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</si>
  <si>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</si>
  <si>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</si>
  <si>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</si>
  <si>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</si>
  <si>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</si>
  <si>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</si>
  <si>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</si>
  <si>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</si>
  <si>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</si>
  <si>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</si>
  <si>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</si>
  <si>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</si>
  <si>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</si>
  <si>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</si>
  <si>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</si>
  <si>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</si>
  <si>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</si>
  <si>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</si>
  <si>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</si>
  <si>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</si>
  <si>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</si>
  <si>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</si>
  <si>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</si>
  <si>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</si>
  <si>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</si>
  <si>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</si>
  <si>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</si>
  <si>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</si>
  <si>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</si>
  <si>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</si>
  <si>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</si>
  <si>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</si>
  <si>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</si>
  <si>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</si>
  <si>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</si>
  <si>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</si>
  <si>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</si>
  <si>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</si>
  <si>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</si>
  <si>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</si>
  <si>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</si>
  <si>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</si>
  <si>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</si>
  <si>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</si>
  <si>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</si>
  <si>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</si>
  <si>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</si>
  <si>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</si>
  <si>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</si>
  <si>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</si>
  <si>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</si>
  <si>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</si>
  <si>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</si>
  <si>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</si>
  <si>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</si>
  <si>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</si>
  <si>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</si>
  <si>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</si>
  <si>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</si>
  <si>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</si>
  <si>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</si>
  <si>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</si>
  <si>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</si>
  <si>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</si>
  <si>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</si>
  <si>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</si>
  <si>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</si>
  <si>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</si>
  <si>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</si>
  <si>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</si>
  <si>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</si>
  <si>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</si>
  <si>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</si>
  <si>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</si>
  <si>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</si>
  <si>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</si>
  <si>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</si>
  <si>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</si>
  <si>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</si>
  <si>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</si>
  <si>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</si>
  <si>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</si>
  <si>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</si>
  <si>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</si>
  <si>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</si>
  <si>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</si>
  <si>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</si>
  <si>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</si>
  <si>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</si>
  <si>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</si>
  <si>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</si>
  <si>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</si>
  <si>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</si>
  <si>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</si>
  <si>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</si>
  <si>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</si>
  <si>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</si>
  <si>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</si>
  <si>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</si>
  <si>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</si>
  <si>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</si>
  <si>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</si>
  <si>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</si>
  <si>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</si>
  <si>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</si>
  <si>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</si>
  <si>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</si>
  <si>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</si>
  <si>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</si>
  <si>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</si>
  <si>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</si>
  <si>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</si>
  <si>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</si>
  <si>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</si>
  <si>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</si>
  <si>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</si>
  <si>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</si>
  <si>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</si>
  <si>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</si>
  <si>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</si>
  <si>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</si>
  <si>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</si>
  <si>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</si>
  <si>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</si>
  <si>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</si>
  <si>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</si>
  <si>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</si>
  <si>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</si>
  <si>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</si>
  <si>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</si>
  <si>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</si>
  <si>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</si>
  <si>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</si>
  <si>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</si>
  <si>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</si>
  <si>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</si>
  <si>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</si>
  <si>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</si>
  <si>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</si>
  <si>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</si>
  <si>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</si>
  <si>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</si>
  <si>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</si>
  <si>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</si>
  <si>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</si>
  <si>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</si>
  <si>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</si>
  <si>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</si>
  <si>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</si>
  <si>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</si>
  <si>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</si>
  <si>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</si>
  <si>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</si>
  <si>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</si>
  <si>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</si>
  <si>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</si>
  <si>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</si>
  <si>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</si>
  <si>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</si>
  <si>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</si>
  <si>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</si>
  <si>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</si>
  <si>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</si>
  <si>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</si>
  <si>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</si>
  <si>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</si>
  <si>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</si>
  <si>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</si>
  <si>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</si>
  <si>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</si>
  <si>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</si>
  <si>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</si>
  <si>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</si>
  <si>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</si>
  <si>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</si>
  <si>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</si>
  <si>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</si>
  <si>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</si>
  <si>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</si>
  <si>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</si>
  <si>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</si>
  <si>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</si>
  <si>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</si>
  <si>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</si>
  <si>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</si>
  <si>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</si>
  <si>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</si>
  <si>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</si>
  <si>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</si>
  <si>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</si>
  <si>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</si>
  <si>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</si>
  <si>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</si>
  <si>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</si>
  <si>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</si>
  <si>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</si>
  <si>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</si>
  <si>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</si>
  <si>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</si>
  <si>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</si>
  <si>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</si>
  <si>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</si>
  <si>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</si>
  <si>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</si>
  <si>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</si>
  <si>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</si>
  <si>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</si>
  <si>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</si>
  <si>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</si>
  <si>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</si>
  <si>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</si>
  <si>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</si>
  <si>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</si>
  <si>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</si>
  <si>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</si>
  <si>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</si>
  <si>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</si>
  <si>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</si>
  <si>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</si>
  <si>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</si>
  <si>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</si>
  <si>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</si>
  <si>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</si>
  <si>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</si>
  <si>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</si>
  <si>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</si>
  <si>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</si>
  <si>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</si>
  <si>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</si>
  <si>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</si>
  <si>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</si>
  <si>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</si>
  <si>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</si>
  <si>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</si>
  <si>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</si>
  <si>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</si>
  <si>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</si>
  <si>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</si>
  <si>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</si>
  <si>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</si>
  <si>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</si>
  <si>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</si>
  <si>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</si>
  <si>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</si>
  <si>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</si>
  <si>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</si>
  <si>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</si>
  <si>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</si>
  <si>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</si>
  <si>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</si>
  <si>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</si>
  <si>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</si>
  <si>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</si>
  <si>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</si>
  <si>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</si>
  <si>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</si>
  <si>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</si>
  <si>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</si>
  <si>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</si>
  <si>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</si>
  <si>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</si>
  <si>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</si>
  <si>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</si>
  <si>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</si>
  <si>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</si>
  <si>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</si>
  <si>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</si>
  <si>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</si>
  <si>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</si>
  <si>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</si>
  <si>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</si>
  <si>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</si>
  <si>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</si>
  <si>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</si>
  <si>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</si>
  <si>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</si>
  <si>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</si>
  <si>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</si>
  <si>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</si>
  <si>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</si>
  <si>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</si>
  <si>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</si>
  <si>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</si>
  <si>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</si>
  <si>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</si>
  <si>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</si>
  <si>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</si>
  <si>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</si>
  <si>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</si>
  <si>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</si>
  <si>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</si>
  <si>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</si>
  <si>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</si>
  <si>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</si>
  <si>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</si>
  <si>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</si>
  <si>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</si>
  <si>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</si>
  <si>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</si>
  <si>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</si>
  <si>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</si>
  <si>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</si>
  <si>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</si>
  <si>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</si>
  <si>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</si>
  <si>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</si>
  <si>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</si>
  <si>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</si>
  <si>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</si>
  <si>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</si>
  <si>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</si>
  <si>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</si>
  <si>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</si>
  <si>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</si>
  <si>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</si>
  <si>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</si>
  <si>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</si>
  <si>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</si>
  <si>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</si>
  <si>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</si>
  <si>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</si>
  <si>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</si>
  <si>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</si>
  <si>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</si>
  <si>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</si>
  <si>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</si>
  <si>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</si>
  <si>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</si>
  <si>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</si>
  <si>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</si>
  <si>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</si>
  <si>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</si>
  <si>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</si>
  <si>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</si>
  <si>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</si>
  <si>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</si>
  <si>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</si>
  <si>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</si>
  <si>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</si>
  <si>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</si>
  <si>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</si>
  <si>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</si>
  <si>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</si>
  <si>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</si>
  <si>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</si>
  <si>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</si>
  <si>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</si>
  <si>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</si>
  <si>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</si>
  <si>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</si>
  <si>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</si>
  <si>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</si>
  <si>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</si>
  <si>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</si>
  <si>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</si>
  <si>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</si>
  <si>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</si>
  <si>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</si>
  <si>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</si>
  <si>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</si>
  <si>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</si>
  <si>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</si>
  <si>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</si>
  <si>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</si>
  <si>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</si>
  <si>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</si>
  <si>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</si>
  <si>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</si>
  <si>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</si>
  <si>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</si>
  <si>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</si>
  <si>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</si>
  <si>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</si>
  <si>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</si>
  <si>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</si>
  <si>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</si>
  <si>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</si>
  <si>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</si>
  <si>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</si>
  <si>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</si>
  <si>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</si>
  <si>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</si>
  <si>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</si>
  <si>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</si>
  <si>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</si>
  <si>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</si>
  <si>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</si>
  <si>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</si>
  <si>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</si>
  <si>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</si>
  <si>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</si>
  <si>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</si>
  <si>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</si>
  <si>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</si>
  <si>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</si>
  <si>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</si>
  <si>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</si>
  <si>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</si>
  <si>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</si>
  <si>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</si>
  <si>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</si>
  <si>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</si>
  <si>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</si>
  <si>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</si>
  <si>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</si>
  <si>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</si>
  <si>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</si>
  <si>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</si>
  <si>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</si>
  <si>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</si>
  <si>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</si>
  <si>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</si>
  <si>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</si>
  <si>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</si>
  <si>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</si>
  <si>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</si>
  <si>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</si>
  <si>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</si>
  <si>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</si>
  <si>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</si>
  <si>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</si>
  <si>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</si>
  <si>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</si>
  <si>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</si>
  <si>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</si>
  <si>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</si>
  <si>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</si>
  <si>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</si>
  <si>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</si>
  <si>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</si>
  <si>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</si>
  <si>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</si>
  <si>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</si>
  <si>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</si>
  <si>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</si>
  <si>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</si>
  <si>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</si>
  <si>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</si>
  <si>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</si>
  <si>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</si>
  <si>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</si>
  <si>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</si>
  <si>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</si>
  <si>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</si>
  <si>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</si>
  <si>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</si>
  <si>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</si>
  <si>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</si>
  <si>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</si>
  <si>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</si>
  <si>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</si>
  <si>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</si>
  <si>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</si>
  <si>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</si>
  <si>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</si>
  <si>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</si>
  <si>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</si>
  <si>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</si>
  <si>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</si>
  <si>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</si>
  <si>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</si>
  <si>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</si>
  <si>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</si>
  <si>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</si>
  <si>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</si>
  <si>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</si>
  <si>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</si>
  <si>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</si>
  <si>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</si>
  <si>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</si>
  <si>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</si>
  <si>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</si>
  <si>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</si>
  <si>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</si>
  <si>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</si>
  <si>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</si>
  <si>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</si>
  <si>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</si>
  <si>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</si>
  <si>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</si>
  <si>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</si>
  <si>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</si>
  <si>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</si>
  <si>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</si>
  <si>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</si>
  <si>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</si>
  <si>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</si>
  <si>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</si>
  <si>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</si>
  <si>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</si>
  <si>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</si>
  <si>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</si>
  <si>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</si>
  <si>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</si>
  <si>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</si>
  <si>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</si>
  <si>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</si>
  <si>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</si>
  <si>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</si>
  <si>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</si>
  <si>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</si>
  <si>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</si>
  <si>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</si>
  <si>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</si>
  <si>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</si>
  <si>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</si>
  <si>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</si>
  <si>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</si>
  <si>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</si>
  <si>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</si>
  <si>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</si>
  <si>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</si>
  <si>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</si>
  <si>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</si>
  <si>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</si>
  <si>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</si>
  <si>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</si>
  <si>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</si>
  <si>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</si>
  <si>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</si>
  <si>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</si>
  <si>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</si>
  <si>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</si>
  <si>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</si>
  <si>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</si>
  <si>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</si>
  <si>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</si>
  <si>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</si>
  <si>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</si>
  <si>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</si>
  <si>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</si>
  <si>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</si>
  <si>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</si>
  <si>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</si>
  <si>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</si>
  <si>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</si>
  <si>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</si>
  <si>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</si>
  <si>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</si>
  <si>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</si>
  <si>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</si>
  <si>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</si>
  <si>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</si>
  <si>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</si>
  <si>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</si>
  <si>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</si>
  <si>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</si>
  <si>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</si>
  <si>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</si>
  <si>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</si>
  <si>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</si>
  <si>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</si>
  <si>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</si>
  <si>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</si>
  <si>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</si>
  <si>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</si>
  <si>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</si>
  <si>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</si>
  <si>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</si>
  <si>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</si>
  <si>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</si>
  <si>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</si>
  <si>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</si>
  <si>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</si>
  <si>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</si>
  <si>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</si>
  <si>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</si>
  <si>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</si>
  <si>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</si>
  <si>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</si>
  <si>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</si>
  <si>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</si>
  <si>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</si>
  <si>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</si>
  <si>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</si>
  <si>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</si>
  <si>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</si>
  <si>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</si>
  <si>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</si>
  <si>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</si>
  <si>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</si>
  <si>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</si>
  <si>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</si>
  <si>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</si>
  <si>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</si>
  <si>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</si>
  <si>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</si>
  <si>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</si>
  <si>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</si>
  <si>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</si>
  <si>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</si>
  <si>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</si>
  <si>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</si>
  <si>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</si>
  <si>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</si>
  <si>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</si>
  <si>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</si>
  <si>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</si>
  <si>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</si>
  <si>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</si>
  <si>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</si>
  <si>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</si>
  <si>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</si>
  <si>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</si>
  <si>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</si>
  <si>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</si>
  <si>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</si>
  <si>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</si>
  <si>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</si>
  <si>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</si>
  <si>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</si>
  <si>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</si>
  <si>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</si>
  <si>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</si>
  <si>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</si>
  <si>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</si>
  <si>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</si>
  <si>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</si>
  <si>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</si>
  <si>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</si>
  <si>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</si>
  <si>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</si>
  <si>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</si>
  <si>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</si>
  <si>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</si>
  <si>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</si>
  <si>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</si>
  <si>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</si>
  <si>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</si>
  <si>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</si>
  <si>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</si>
  <si>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</si>
  <si>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</si>
  <si>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</si>
  <si>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</si>
  <si>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</si>
  <si>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</si>
  <si>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</si>
  <si>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</si>
  <si>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</si>
  <si>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</si>
  <si>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</si>
  <si>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</si>
  <si>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</si>
  <si>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</si>
  <si>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</si>
  <si>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</si>
  <si>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</si>
  <si>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</si>
  <si>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</si>
  <si>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</si>
  <si>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</si>
  <si>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</si>
  <si>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</si>
  <si>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</si>
  <si>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</si>
  <si>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</si>
  <si>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</si>
  <si>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</si>
  <si>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</si>
  <si>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</si>
  <si>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</si>
  <si>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</si>
  <si>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</si>
  <si>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</si>
  <si>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</si>
  <si>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</si>
  <si>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</si>
  <si>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</si>
  <si>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</si>
  <si>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</si>
  <si>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</si>
  <si>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</si>
  <si>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</si>
  <si>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</si>
  <si>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</si>
  <si>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</si>
  <si>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</si>
  <si>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</si>
  <si>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</si>
  <si>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</si>
  <si>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</si>
  <si>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</si>
  <si>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</si>
  <si>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</si>
  <si>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</si>
  <si>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</si>
  <si>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</si>
  <si>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</si>
  <si>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</si>
  <si>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</si>
  <si>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</si>
  <si>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</si>
  <si>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</si>
  <si>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</si>
  <si>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</si>
  <si>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</si>
  <si>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</si>
  <si>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</si>
  <si>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</si>
  <si>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</si>
  <si>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</si>
  <si>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</si>
  <si>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</si>
  <si>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</si>
  <si>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</si>
  <si>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</si>
  <si>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</si>
  <si>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</si>
  <si>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</si>
  <si>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</si>
  <si>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</si>
  <si>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</si>
  <si>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</si>
  <si>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</si>
  <si>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</si>
  <si>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</si>
  <si>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</si>
  <si>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</si>
  <si>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</si>
  <si>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</si>
  <si>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</si>
  <si>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</si>
  <si>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</si>
  <si>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</si>
  <si>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</si>
  <si>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</si>
  <si>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</si>
  <si>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</si>
  <si>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</si>
  <si>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</si>
  <si>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</si>
  <si>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</si>
  <si>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</si>
  <si>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</si>
  <si>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</si>
  <si>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</si>
  <si>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</si>
  <si>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</si>
  <si>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</si>
  <si>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</si>
  <si>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</si>
  <si>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</si>
  <si>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</si>
  <si>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</si>
  <si>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</si>
  <si>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</si>
  <si>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</si>
  <si>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</si>
  <si>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</si>
  <si>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</si>
  <si>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</si>
  <si>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</si>
  <si>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</si>
  <si>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</si>
  <si>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</si>
  <si>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</si>
  <si>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</si>
  <si>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</si>
  <si>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</si>
  <si>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</si>
  <si>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</si>
  <si>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</si>
  <si>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</si>
  <si>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</si>
  <si>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</si>
  <si>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</si>
  <si>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</si>
  <si>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</si>
  <si>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</si>
  <si>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</si>
  <si>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</si>
  <si>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</si>
  <si>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</si>
  <si>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</si>
  <si>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</si>
  <si>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</si>
  <si>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</si>
  <si>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</si>
  <si>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</si>
  <si>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</si>
  <si>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</si>
  <si>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</si>
  <si>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</si>
  <si>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</si>
  <si>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</si>
  <si>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</si>
  <si>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</si>
  <si>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</si>
  <si>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</si>
  <si>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</si>
  <si>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</si>
  <si>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</si>
  <si>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</si>
  <si>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</si>
  <si>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</si>
  <si>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</si>
  <si>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</si>
  <si>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</si>
  <si>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</si>
  <si>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</si>
  <si>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</si>
  <si>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</si>
  <si>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</si>
  <si>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</si>
  <si>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</si>
  <si>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</si>
  <si>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</si>
  <si>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</si>
  <si>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</si>
  <si>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</si>
  <si>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</si>
  <si>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</si>
  <si>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</si>
  <si>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</si>
  <si>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</si>
  <si>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</si>
  <si>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</si>
  <si>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</si>
  <si>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</si>
  <si>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</si>
  <si>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</si>
  <si>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</si>
  <si>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</si>
  <si>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</si>
  <si>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</si>
  <si>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</si>
  <si>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</si>
  <si>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</si>
  <si>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</si>
  <si>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</si>
  <si>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</si>
  <si>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</si>
  <si>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</si>
  <si>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</si>
  <si>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</si>
  <si>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</si>
  <si>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</si>
  <si>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</si>
  <si>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</si>
  <si>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</si>
  <si>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</si>
  <si>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</si>
  <si>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</si>
  <si>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</si>
  <si>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</si>
  <si>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</si>
  <si>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</si>
  <si>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</si>
  <si>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</si>
  <si>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</si>
  <si>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</si>
  <si>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</si>
  <si>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</si>
  <si>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</si>
  <si>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</si>
  <si>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</si>
  <si>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</si>
  <si>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</si>
  <si>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</si>
  <si>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</si>
  <si>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</si>
  <si>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</si>
  <si>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</si>
  <si>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</si>
  <si>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</si>
  <si>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</si>
  <si>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</si>
  <si>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</si>
  <si>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</si>
  <si>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</si>
  <si>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</si>
  <si>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</si>
  <si>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</si>
  <si>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</si>
  <si>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</si>
  <si>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</si>
  <si>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</si>
  <si>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</si>
  <si>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</si>
  <si>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</si>
  <si>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</si>
  <si>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</si>
  <si>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</si>
  <si>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</si>
  <si>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</si>
  <si>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</si>
  <si>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</si>
  <si>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</si>
  <si>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</si>
  <si>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</si>
  <si>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</si>
  <si>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</si>
  <si>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</si>
  <si>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</si>
  <si>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</si>
  <si>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</si>
  <si>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</si>
  <si>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</si>
  <si>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</si>
  <si>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</si>
  <si>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</si>
  <si>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</si>
  <si>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</si>
  <si>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</si>
  <si>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</si>
  <si>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</si>
  <si>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</si>
  <si>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</si>
  <si>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</si>
  <si>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</si>
  <si>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</si>
  <si>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</si>
  <si>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</si>
  <si>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</si>
  <si>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</si>
  <si>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</si>
  <si>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</si>
  <si>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</si>
  <si>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</si>
  <si>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</si>
  <si>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</si>
  <si>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</si>
  <si>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</si>
  <si>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</si>
  <si>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</si>
  <si>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</si>
  <si>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</si>
  <si>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</si>
  <si>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</si>
  <si>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</si>
  <si>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</si>
  <si>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</si>
  <si>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</si>
  <si>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</si>
  <si>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</si>
  <si>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</si>
  <si>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</si>
  <si>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</si>
  <si>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</si>
  <si>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</si>
  <si>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</si>
  <si>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</si>
  <si>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</si>
  <si>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</si>
  <si>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</si>
  <si>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</si>
  <si>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</si>
  <si>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</si>
  <si>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</si>
  <si>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</si>
  <si>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</si>
  <si>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</si>
  <si>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</si>
  <si>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</si>
  <si>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</si>
  <si>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</si>
  <si>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</si>
  <si>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</si>
  <si>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</si>
  <si>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</si>
  <si>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</si>
  <si>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</si>
  <si>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</si>
  <si>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</si>
  <si>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</si>
  <si>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</si>
  <si>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</si>
  <si>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</si>
  <si>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</si>
  <si>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</si>
  <si>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</si>
  <si>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</si>
  <si>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</si>
  <si>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</si>
  <si>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</si>
  <si>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</si>
  <si>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</si>
  <si>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</si>
  <si>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</si>
  <si>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</si>
  <si>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</si>
  <si>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</si>
  <si>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</si>
  <si>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</si>
  <si>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</si>
  <si>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</si>
  <si>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</si>
  <si>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</si>
  <si>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</si>
  <si>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</si>
  <si>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</si>
  <si>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</si>
  <si>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</si>
  <si>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</si>
  <si>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</si>
  <si>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</si>
  <si>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</si>
  <si>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</si>
  <si>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</si>
  <si>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</si>
  <si>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</si>
  <si>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</si>
  <si>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</si>
  <si>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</si>
  <si>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</si>
  <si>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</si>
  <si>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</si>
  <si>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</si>
  <si>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</si>
  <si>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</si>
  <si>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</si>
  <si>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</si>
  <si>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</si>
  <si>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</si>
  <si>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</si>
  <si>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</si>
  <si>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</si>
  <si>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</si>
  <si>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</si>
  <si>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</si>
  <si>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</si>
  <si>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</si>
  <si>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</si>
  <si>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</si>
  <si>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</si>
  <si>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</si>
  <si>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</si>
  <si>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</si>
  <si>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</si>
  <si>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</si>
  <si>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</si>
  <si>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</si>
  <si>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</si>
  <si>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</si>
  <si>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</si>
  <si>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</si>
  <si>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</si>
  <si>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</si>
  <si>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</si>
  <si>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</si>
  <si>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</si>
  <si>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</si>
  <si>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</si>
  <si>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</si>
  <si>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</si>
  <si>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</si>
  <si>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</si>
  <si>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</si>
  <si>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</si>
  <si>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</si>
  <si>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</si>
  <si>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</si>
  <si>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</si>
  <si>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</si>
  <si>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</si>
  <si>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</si>
  <si>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</si>
  <si>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</si>
  <si>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</si>
  <si>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</si>
  <si>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</si>
  <si>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</si>
  <si>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</si>
  <si>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</si>
  <si>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</si>
  <si>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</si>
  <si>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</si>
  <si>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</si>
  <si>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</si>
  <si>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</si>
  <si>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</si>
  <si>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</si>
  <si>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</si>
  <si>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</si>
  <si>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</si>
  <si>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</si>
  <si>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</si>
  <si>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</si>
  <si>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</si>
  <si>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</si>
  <si>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</si>
  <si>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</si>
  <si>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</si>
  <si>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</si>
  <si>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</si>
  <si>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</si>
  <si>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</si>
  <si>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</si>
  <si>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</si>
  <si>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</si>
  <si>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</si>
  <si>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</si>
  <si>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</si>
  <si>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</si>
  <si>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</si>
  <si>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</si>
  <si>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</si>
  <si>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</si>
  <si>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</si>
  <si>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</si>
  <si>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</si>
  <si>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</si>
  <si>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</si>
  <si>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</si>
  <si>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</si>
  <si>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</si>
  <si>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</si>
  <si>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</si>
  <si>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</si>
  <si>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</si>
  <si>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</si>
  <si>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</si>
  <si>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</si>
  <si>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</si>
  <si>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</si>
  <si>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</si>
  <si>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</si>
  <si>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</si>
  <si>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</si>
  <si>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</si>
  <si>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</si>
  <si>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</si>
  <si>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</si>
  <si>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</si>
  <si>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</si>
  <si>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</si>
  <si>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</si>
  <si>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</si>
  <si>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</si>
  <si>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</si>
  <si>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</si>
  <si>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</si>
  <si>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</si>
  <si>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</si>
  <si>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</si>
  <si>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</si>
  <si>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</si>
  <si>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</si>
  <si>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</si>
  <si>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</si>
  <si>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</si>
  <si>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</si>
  <si>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</si>
  <si>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</si>
  <si>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</si>
  <si>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</si>
  <si>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</si>
  <si>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</si>
  <si>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</si>
  <si>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</si>
  <si>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</si>
  <si>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</si>
  <si>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</si>
  <si>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</si>
  <si>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</si>
  <si>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</si>
  <si>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</si>
  <si>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</si>
  <si>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</si>
  <si>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</si>
  <si>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</si>
  <si>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</si>
  <si>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</si>
  <si>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</si>
  <si>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</si>
  <si>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</si>
  <si>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</si>
  <si>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</si>
  <si>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</si>
  <si>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</si>
  <si>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</si>
  <si>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</si>
  <si>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</si>
  <si>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</si>
  <si>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</si>
  <si>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</si>
  <si>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</si>
  <si>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</si>
  <si>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</si>
  <si>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</si>
  <si>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</si>
  <si>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</si>
  <si>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</si>
  <si>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</si>
  <si>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</si>
  <si>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</si>
  <si>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</si>
  <si>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</si>
  <si>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</si>
  <si>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</si>
  <si>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</si>
  <si>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</si>
  <si>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</si>
  <si>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</si>
  <si>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</si>
  <si>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</si>
  <si>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</si>
  <si>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</si>
  <si>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</si>
  <si>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</si>
  <si>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</si>
  <si>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</si>
  <si>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</si>
  <si>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</si>
  <si>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</si>
  <si>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</si>
  <si>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</si>
  <si>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</si>
  <si>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</si>
  <si>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</si>
  <si>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</si>
  <si>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</si>
  <si>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</si>
  <si>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</si>
  <si>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</si>
  <si>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</si>
  <si>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</si>
  <si>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</si>
  <si>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</si>
  <si>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</si>
  <si>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</si>
  <si>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</si>
  <si>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</si>
  <si>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</si>
  <si>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</si>
  <si>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</si>
  <si>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</si>
  <si>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</si>
  <si>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</si>
  <si>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</si>
  <si>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</si>
  <si>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</si>
  <si>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</si>
  <si>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</si>
  <si>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</si>
  <si>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</si>
  <si>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</si>
  <si>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</si>
  <si>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</si>
  <si>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</si>
  <si>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</si>
  <si>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</si>
  <si>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</si>
  <si>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</si>
  <si>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</si>
  <si>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</si>
  <si>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</si>
  <si>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</si>
  <si>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</si>
  <si>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</si>
  <si>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</si>
  <si>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</si>
  <si>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</si>
  <si>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</si>
  <si>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</si>
  <si>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</si>
  <si>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</si>
  <si>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</si>
  <si>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</si>
  <si>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</si>
  <si>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</si>
  <si>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</si>
  <si>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</si>
  <si>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</si>
  <si>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</si>
  <si>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</si>
  <si>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</si>
  <si>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</si>
  <si>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</si>
  <si>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</si>
  <si>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</si>
  <si>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</si>
  <si>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</si>
  <si>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</si>
  <si>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</si>
  <si>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</si>
  <si>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</si>
  <si>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</si>
  <si>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</si>
  <si>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</si>
  <si>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</si>
  <si>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</si>
  <si>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</si>
  <si>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</si>
  <si>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</si>
  <si>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</si>
  <si>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</si>
  <si>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</si>
  <si>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</si>
  <si>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</si>
  <si>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</si>
  <si>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</si>
  <si>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</si>
  <si>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</si>
  <si>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</si>
  <si>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</si>
  <si>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</si>
  <si>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</si>
  <si>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</si>
  <si>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</si>
  <si>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</si>
  <si>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</si>
  <si>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</si>
  <si>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</si>
  <si>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</si>
  <si>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</si>
  <si>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</si>
  <si>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</si>
  <si>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</si>
  <si>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</si>
  <si>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</si>
  <si>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</si>
  <si>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</si>
  <si>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</si>
  <si>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</si>
  <si>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</si>
  <si>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</si>
  <si>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</si>
  <si>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</si>
  <si>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</si>
  <si>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</si>
  <si>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</si>
  <si>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</si>
  <si>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</si>
  <si>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</si>
  <si>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</si>
  <si>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</si>
  <si>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</si>
  <si>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</si>
  <si>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</si>
  <si>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</si>
  <si>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</si>
  <si>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</si>
  <si>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</si>
  <si>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</si>
  <si>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</si>
  <si>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</si>
  <si>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</si>
  <si>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</si>
  <si>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</si>
  <si>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</si>
  <si>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</si>
  <si>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</si>
  <si>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</si>
  <si>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</si>
  <si>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</si>
  <si>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</si>
  <si>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</si>
  <si>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</si>
  <si>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</si>
  <si>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</si>
  <si>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</si>
  <si>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</si>
  <si>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</si>
  <si>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</si>
  <si>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</si>
  <si>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</si>
  <si>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</si>
  <si>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</si>
  <si>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</si>
  <si>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</si>
  <si>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</si>
  <si>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</si>
  <si>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</si>
  <si>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</si>
  <si>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</si>
  <si>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</si>
  <si>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</si>
  <si>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</si>
  <si>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</si>
  <si>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</si>
  <si>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</si>
  <si>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</si>
  <si>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</si>
  <si>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</si>
  <si>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</si>
  <si>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</si>
  <si>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</si>
  <si>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</si>
  <si>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</si>
  <si>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</si>
  <si>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</si>
  <si>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</si>
  <si>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</si>
  <si>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</si>
  <si>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</si>
  <si>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</si>
  <si>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</si>
  <si>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</si>
  <si>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</si>
  <si>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</si>
  <si>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</si>
  <si>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</si>
  <si>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</si>
  <si>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</si>
  <si>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</si>
  <si>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</si>
  <si>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</si>
  <si>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</si>
  <si>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</si>
  <si>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</si>
  <si>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</si>
  <si>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</si>
  <si>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</si>
  <si>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</si>
  <si>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</si>
  <si>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</si>
  <si>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</si>
  <si>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</si>
  <si>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</si>
  <si>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</si>
  <si>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</si>
  <si>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</si>
  <si>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</si>
  <si>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</si>
  <si>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</si>
  <si>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</si>
  <si>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</si>
  <si>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</si>
  <si>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</si>
  <si>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</si>
  <si>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</si>
  <si>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</si>
  <si>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</si>
  <si>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</si>
  <si>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</si>
  <si>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</si>
  <si>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</si>
  <si>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</si>
  <si>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</si>
  <si>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</si>
  <si>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</si>
  <si>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</si>
  <si>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</si>
  <si>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</si>
  <si>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</si>
  <si>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</si>
  <si>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</si>
  <si>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</si>
  <si>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</si>
  <si>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</si>
  <si>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</si>
  <si>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</si>
  <si>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</si>
  <si>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</si>
  <si>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</si>
  <si>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</si>
  <si>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</si>
  <si>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</si>
  <si>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</si>
  <si>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</si>
  <si>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</si>
  <si>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</si>
  <si>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</si>
  <si>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</si>
  <si>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</si>
  <si>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</si>
  <si>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</si>
  <si>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</si>
  <si>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</si>
  <si>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</si>
  <si>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</si>
  <si>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</si>
  <si>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</si>
  <si>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</si>
  <si>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</si>
  <si>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</si>
  <si>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</si>
  <si>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</si>
  <si>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</si>
  <si>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</si>
  <si>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</si>
  <si>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</si>
  <si>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</si>
  <si>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</si>
  <si>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</si>
  <si>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</si>
  <si>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</si>
  <si>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</si>
  <si>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</si>
  <si>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</si>
  <si>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</si>
  <si>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</si>
  <si>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</si>
  <si>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</si>
  <si>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</si>
  <si>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</si>
  <si>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</si>
  <si>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</si>
  <si>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</si>
  <si>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</si>
  <si>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</si>
  <si>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</si>
  <si>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</si>
  <si>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</si>
  <si>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</si>
  <si>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</si>
  <si>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</si>
  <si>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</si>
  <si>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</si>
  <si>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</si>
  <si>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</si>
  <si>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</si>
  <si>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</si>
  <si>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</si>
  <si>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</si>
  <si>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</si>
  <si>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</si>
  <si>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</si>
  <si>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</si>
  <si>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</si>
  <si>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</si>
  <si>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</si>
  <si>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</si>
  <si>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</si>
  <si>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</si>
  <si>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</si>
  <si>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</si>
  <si>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</si>
  <si>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</si>
  <si>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</si>
  <si>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</si>
  <si>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</si>
  <si>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</si>
  <si>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</si>
  <si>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</si>
  <si>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</si>
  <si>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</si>
  <si>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</si>
  <si>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</si>
  <si>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</si>
  <si>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</si>
  <si>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</si>
  <si>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</si>
  <si>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</si>
  <si>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</si>
  <si>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</si>
  <si>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</si>
  <si>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</si>
  <si>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</si>
  <si>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</si>
  <si>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</si>
  <si>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</si>
  <si>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</si>
  <si>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</si>
  <si>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</si>
  <si>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</si>
  <si>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</si>
  <si>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</si>
  <si>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</si>
  <si>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</si>
  <si>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</si>
  <si>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</si>
  <si>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</si>
  <si>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</si>
  <si>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</si>
  <si>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</si>
  <si>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</si>
  <si>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</si>
  <si>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</si>
  <si>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</si>
  <si>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</si>
  <si>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</si>
  <si>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</si>
  <si>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</si>
  <si>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</si>
  <si>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</si>
  <si>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</si>
  <si>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</si>
  <si>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</si>
  <si>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</si>
  <si>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</si>
  <si>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</si>
  <si>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</si>
  <si>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</si>
  <si>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</si>
  <si>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</si>
  <si>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</si>
  <si>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</si>
  <si>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</si>
  <si>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</si>
  <si>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</si>
  <si>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</si>
  <si>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</si>
  <si>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</si>
  <si>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</si>
  <si>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</si>
  <si>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</si>
  <si>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</si>
  <si>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</si>
  <si>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</si>
  <si>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</si>
  <si>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</si>
  <si>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</si>
  <si>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</si>
  <si>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</si>
  <si>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</si>
  <si>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</si>
  <si>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</si>
  <si>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</si>
  <si>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</si>
  <si>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</si>
  <si>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</si>
  <si>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</si>
  <si>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</si>
  <si>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</si>
  <si>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</si>
  <si>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</si>
  <si>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</si>
  <si>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</si>
  <si>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</si>
  <si>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</si>
  <si>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</si>
  <si>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</si>
  <si>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</si>
  <si>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</si>
  <si>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</si>
  <si>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</si>
  <si>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</si>
  <si>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</si>
  <si>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</si>
  <si>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</si>
  <si>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</si>
  <si>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</si>
  <si>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</si>
  <si>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</si>
  <si>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</si>
  <si>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</si>
  <si>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</si>
  <si>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</si>
  <si>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</si>
  <si>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</si>
  <si>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</si>
  <si>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</si>
  <si>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</si>
  <si>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</si>
  <si>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</si>
  <si>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</si>
  <si>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</si>
  <si>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</si>
  <si>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</si>
  <si>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</si>
  <si>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</si>
  <si>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</si>
  <si>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</si>
  <si>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</si>
  <si>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</si>
  <si>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</si>
  <si>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</si>
  <si>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</si>
  <si>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</si>
  <si>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</si>
  <si>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</si>
  <si>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</si>
  <si>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</si>
  <si>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</si>
  <si>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</si>
  <si>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</si>
  <si>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</si>
  <si>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</si>
  <si>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</si>
  <si>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</si>
  <si>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</si>
  <si>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</si>
  <si>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</si>
  <si>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</si>
  <si>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</si>
  <si>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</si>
  <si>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</si>
  <si>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</si>
  <si>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</si>
  <si>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</si>
  <si>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</si>
  <si>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</si>
  <si>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</si>
  <si>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</si>
  <si>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</si>
  <si>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</si>
  <si>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</si>
  <si>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</si>
  <si>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</si>
  <si>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</si>
  <si>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</si>
  <si>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</si>
  <si>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</si>
  <si>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</si>
  <si>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</si>
  <si>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</si>
  <si>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</si>
  <si>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</si>
  <si>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</si>
  <si>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</si>
  <si>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</si>
  <si>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</si>
  <si>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</si>
  <si>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</si>
  <si>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</si>
  <si>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</si>
  <si>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</si>
  <si>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</si>
  <si>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</si>
  <si>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</si>
  <si>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</si>
  <si>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</si>
  <si>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</si>
  <si>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</si>
  <si>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</si>
  <si>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</si>
  <si>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</si>
  <si>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</si>
  <si>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</si>
  <si>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</si>
  <si>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</si>
  <si>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</si>
  <si>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</si>
  <si>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</si>
  <si>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</si>
  <si>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</si>
  <si>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</si>
  <si>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</si>
  <si>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</si>
  <si>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</si>
  <si>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</si>
  <si>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</si>
  <si>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</si>
  <si>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</si>
  <si>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</si>
  <si>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</si>
  <si>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</si>
  <si>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</si>
  <si>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</si>
  <si>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</si>
  <si>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</si>
  <si>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</si>
  <si>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</si>
  <si>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</si>
  <si>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</si>
  <si>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</si>
  <si>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</si>
  <si>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</si>
  <si>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</si>
  <si>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</si>
  <si>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</si>
  <si>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</si>
  <si>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</si>
  <si>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</si>
  <si>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</si>
  <si>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</si>
  <si>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</si>
  <si>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</si>
  <si>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</si>
  <si>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</si>
  <si>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</si>
  <si>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</si>
  <si>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</si>
  <si>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</si>
  <si>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</si>
  <si>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</si>
  <si>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</si>
  <si>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</si>
  <si>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</si>
  <si>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</si>
  <si>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</si>
  <si>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</si>
  <si>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</si>
  <si>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</si>
  <si>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</si>
  <si>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</si>
  <si>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</si>
  <si>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</si>
  <si>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</si>
  <si>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</si>
  <si>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</si>
  <si>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</si>
  <si>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</si>
  <si>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</si>
  <si>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</si>
  <si>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</si>
  <si>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</si>
  <si>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</si>
  <si>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</si>
  <si>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</si>
  <si>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</si>
  <si>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</si>
  <si>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</si>
  <si>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</si>
  <si>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</si>
  <si>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</si>
  <si>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</si>
  <si>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</si>
  <si>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</si>
  <si>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</si>
  <si>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</si>
  <si>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</si>
  <si>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</si>
  <si>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</si>
  <si>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</si>
  <si>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</si>
  <si>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</si>
  <si>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</si>
  <si>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</si>
  <si>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</si>
  <si>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</si>
  <si>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</si>
  <si>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</si>
  <si>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</si>
  <si>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</si>
  <si>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</si>
  <si>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</si>
  <si>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</si>
  <si>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</si>
  <si>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</si>
  <si>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</si>
  <si>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</si>
  <si>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</si>
  <si>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</si>
  <si>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</si>
  <si>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</si>
  <si>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</si>
  <si>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</si>
  <si>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</si>
  <si>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</si>
  <si>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</si>
  <si>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</si>
  <si>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</si>
  <si>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</si>
  <si>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</si>
  <si>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</si>
  <si>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</si>
  <si>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</si>
  <si>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</si>
  <si>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</si>
  <si>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</si>
  <si>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</si>
  <si>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</si>
  <si>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</si>
  <si>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</si>
  <si>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</si>
  <si>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</si>
  <si>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</si>
  <si>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</si>
  <si>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</si>
  <si>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</si>
  <si>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</si>
  <si>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</si>
  <si>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</si>
  <si>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</si>
  <si>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</si>
  <si>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</si>
  <si>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</si>
  <si>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</si>
  <si>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</si>
  <si>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</si>
  <si>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</si>
  <si>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</si>
  <si>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</si>
  <si>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</si>
  <si>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</si>
  <si>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</si>
  <si>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</si>
  <si>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</si>
  <si>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</si>
  <si>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</si>
  <si>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</si>
  <si>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</si>
  <si>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</si>
  <si>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</si>
  <si>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</si>
  <si>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</si>
  <si>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</si>
  <si>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</si>
  <si>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</si>
  <si>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</si>
  <si>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</si>
  <si>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</si>
  <si>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</si>
  <si>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</si>
  <si>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</si>
  <si>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</si>
  <si>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</si>
  <si>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</si>
  <si>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</si>
  <si>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</si>
  <si>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</si>
  <si>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</si>
  <si>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</si>
  <si>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</si>
  <si>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</si>
  <si>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</si>
  <si>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</si>
  <si>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</si>
  <si>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</si>
  <si>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</si>
  <si>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</si>
  <si>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</si>
  <si>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</si>
  <si>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</si>
  <si>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</si>
  <si>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</si>
  <si>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</si>
  <si>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</si>
  <si>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</si>
  <si>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</si>
  <si>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</si>
  <si>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</si>
  <si>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</si>
  <si>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</si>
  <si>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</si>
  <si>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</si>
  <si>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</si>
  <si>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</si>
  <si>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</si>
  <si>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</si>
  <si>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</si>
  <si>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</si>
  <si>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</si>
  <si>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</si>
  <si>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</si>
  <si>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</si>
  <si>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</si>
  <si>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</si>
  <si>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</si>
  <si>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</si>
  <si>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</si>
  <si>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</si>
  <si>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</si>
  <si>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</si>
  <si>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</si>
  <si>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</si>
  <si>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</si>
  <si>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</si>
  <si>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</si>
  <si>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</si>
  <si>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</si>
  <si>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</si>
  <si>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</si>
  <si>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</si>
  <si>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</si>
  <si>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</si>
  <si>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</si>
  <si>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</si>
  <si>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</si>
  <si>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</si>
  <si>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</si>
  <si>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</si>
  <si>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</si>
  <si>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</si>
  <si>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</si>
  <si>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</si>
  <si>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</si>
  <si>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</si>
  <si>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</si>
  <si>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</si>
  <si>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</si>
  <si>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</si>
  <si>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</si>
  <si>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</si>
  <si>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</si>
  <si>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</si>
  <si>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</si>
  <si>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</si>
  <si>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</si>
  <si>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</si>
  <si>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</si>
  <si>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</si>
  <si>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</si>
  <si>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</si>
  <si>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</si>
  <si>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</si>
  <si>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</si>
  <si>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</si>
  <si>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</si>
  <si>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</si>
  <si>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</si>
  <si>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</si>
  <si>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</si>
  <si>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</si>
  <si>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</si>
  <si>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</si>
  <si>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</si>
  <si>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</si>
  <si>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</si>
  <si>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</si>
  <si>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</si>
  <si>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</si>
  <si>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</si>
  <si>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</si>
  <si>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</si>
  <si>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</si>
  <si>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</si>
  <si>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</si>
  <si>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</si>
  <si>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</si>
  <si>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</si>
  <si>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</si>
  <si>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</si>
  <si>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</si>
  <si>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</si>
  <si>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</si>
  <si>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</si>
  <si>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</si>
  <si>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</si>
  <si>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</si>
  <si>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</si>
  <si>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</si>
  <si>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</si>
  <si>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</si>
  <si>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</si>
  <si>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</si>
  <si>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</si>
  <si>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</si>
  <si>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</si>
  <si>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</si>
  <si>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</si>
  <si>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</si>
  <si>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</si>
  <si>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</si>
  <si>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</si>
  <si>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</si>
  <si>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</si>
  <si>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</si>
  <si>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</si>
  <si>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</si>
  <si>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</si>
  <si>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</si>
  <si>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</si>
  <si>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</si>
  <si>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</si>
  <si>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</si>
  <si>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</si>
  <si>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</si>
  <si>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</si>
  <si>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</si>
  <si>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</si>
  <si>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</si>
  <si>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</si>
  <si>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</si>
  <si>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</si>
  <si>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</si>
  <si>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</si>
  <si>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</si>
  <si>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</si>
  <si>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</si>
  <si>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</si>
  <si>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</si>
  <si>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</si>
  <si>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</si>
  <si>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</si>
  <si>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</si>
  <si>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</si>
  <si>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</si>
  <si>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</si>
  <si>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</si>
  <si>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</si>
  <si>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</si>
  <si>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</si>
  <si>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</si>
  <si>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</si>
  <si>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</si>
  <si>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</si>
  <si>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</si>
  <si>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</si>
  <si>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</si>
  <si>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</si>
  <si>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</si>
  <si>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</si>
  <si>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</si>
  <si>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</si>
  <si>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</si>
  <si>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</si>
  <si>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</si>
  <si>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</si>
  <si>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</si>
  <si>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</si>
  <si>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</si>
  <si>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</si>
  <si>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</si>
  <si>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</si>
  <si>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</si>
  <si>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</si>
  <si>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</si>
  <si>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</si>
  <si>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</si>
  <si>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</si>
  <si>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</si>
  <si>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</si>
  <si>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</si>
  <si>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</si>
  <si>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</si>
  <si>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</si>
  <si>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</si>
  <si>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</si>
  <si>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</si>
  <si>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</si>
  <si>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</si>
  <si>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</si>
  <si>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</si>
  <si>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</si>
  <si>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</si>
  <si>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</si>
  <si>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</si>
  <si>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</si>
  <si>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</si>
  <si>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</si>
  <si>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</si>
  <si>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</si>
  <si>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</si>
  <si>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</si>
  <si>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</si>
  <si>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</si>
  <si>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</si>
  <si>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</si>
  <si>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</si>
  <si>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</si>
  <si>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</si>
  <si>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</si>
  <si>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</si>
  <si>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</si>
  <si>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</si>
  <si>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</si>
  <si>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</si>
  <si>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</si>
  <si>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</si>
  <si>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</si>
  <si>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</si>
  <si>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</si>
  <si>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</si>
  <si>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</si>
  <si>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</si>
  <si>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</si>
  <si>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</si>
  <si>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</si>
  <si>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</si>
  <si>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</si>
  <si>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</si>
  <si>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</si>
  <si>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</si>
  <si>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</si>
  <si>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</si>
  <si>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</si>
  <si>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</si>
  <si>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</si>
  <si>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</si>
  <si>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</si>
  <si>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</si>
  <si>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</si>
  <si>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</si>
  <si>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</si>
  <si>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</si>
  <si>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</si>
  <si>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</si>
  <si>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</si>
  <si>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</si>
  <si>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</si>
  <si>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</si>
  <si>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</si>
  <si>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</si>
  <si>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</si>
  <si>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</si>
  <si>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</si>
  <si>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</si>
  <si>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</si>
  <si>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</si>
  <si>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</si>
  <si>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</si>
  <si>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</si>
  <si>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</si>
  <si>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</si>
  <si>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</si>
  <si>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</si>
  <si>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</si>
  <si>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</si>
  <si>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</si>
  <si>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</si>
  <si>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</si>
  <si>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</si>
  <si>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</si>
  <si>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</si>
  <si>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</si>
  <si>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</si>
  <si>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</si>
  <si>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</si>
  <si>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</si>
  <si>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</si>
  <si>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</si>
  <si>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</si>
  <si>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</si>
  <si>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</si>
  <si>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</si>
  <si>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</si>
  <si>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</si>
  <si>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</si>
  <si>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</si>
  <si>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</si>
  <si>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</si>
  <si>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</si>
  <si>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</si>
  <si>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</si>
  <si>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</si>
  <si>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</si>
  <si>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</si>
  <si>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</si>
  <si>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</si>
  <si>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</si>
  <si>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</si>
  <si>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</si>
  <si>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</si>
  <si>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</si>
  <si>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</si>
  <si>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</si>
  <si>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</si>
  <si>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</si>
  <si>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</si>
  <si>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</si>
  <si>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</si>
  <si>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</si>
  <si>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</si>
  <si>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</si>
  <si>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</si>
  <si>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</si>
  <si>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</si>
  <si>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</si>
  <si>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</si>
  <si>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</si>
  <si>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</si>
  <si>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</si>
  <si>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</si>
  <si>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</si>
  <si>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</si>
  <si>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</si>
  <si>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</si>
  <si>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</si>
  <si>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</si>
  <si>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</si>
  <si>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</si>
  <si>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</si>
  <si>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</si>
  <si>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</si>
  <si>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</si>
  <si>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</si>
  <si>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</si>
  <si>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</si>
  <si>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</si>
  <si>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</si>
  <si>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</si>
  <si>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</si>
  <si>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</si>
  <si>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</si>
  <si>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</si>
  <si>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</si>
  <si>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</si>
  <si>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</si>
  <si>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</si>
  <si>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</si>
  <si>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</si>
  <si>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</si>
  <si>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</si>
  <si>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</si>
  <si>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</si>
  <si>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</si>
  <si>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</si>
  <si>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</si>
  <si>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</si>
  <si>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</si>
  <si>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</si>
  <si>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</si>
  <si>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</si>
  <si>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</si>
  <si>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</si>
  <si>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</si>
  <si>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</si>
  <si>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</si>
  <si>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</si>
  <si>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</si>
  <si>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</si>
  <si>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</si>
  <si>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</si>
  <si>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</si>
  <si>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</si>
  <si>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</si>
  <si>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</si>
  <si>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</si>
  <si>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</si>
  <si>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</si>
  <si>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</si>
  <si>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</si>
  <si>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</si>
  <si>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</si>
  <si>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</si>
  <si>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</si>
  <si>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</si>
  <si>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</si>
  <si>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</si>
  <si>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</si>
  <si>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</si>
  <si>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</si>
  <si>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</si>
  <si>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</si>
  <si>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</si>
  <si>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</si>
  <si>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</si>
  <si>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</si>
  <si>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</si>
  <si>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</si>
  <si>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</si>
  <si>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</si>
  <si>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</si>
  <si>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</si>
  <si>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</si>
  <si>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</si>
  <si>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</si>
  <si>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</si>
  <si>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</si>
  <si>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</si>
  <si>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</si>
  <si>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</si>
  <si>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</si>
  <si>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</si>
  <si>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</si>
  <si>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</si>
  <si>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</si>
  <si>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</si>
  <si>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</si>
  <si>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</si>
  <si>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</si>
  <si>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</si>
  <si>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</si>
  <si>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</si>
  <si>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</si>
  <si>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</si>
  <si>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</si>
  <si>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</si>
  <si>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</si>
  <si>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</si>
  <si>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</si>
  <si>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</si>
  <si>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</si>
  <si>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</si>
  <si>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</si>
  <si>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</si>
  <si>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</si>
  <si>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</si>
  <si>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</si>
  <si>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</si>
  <si>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</si>
  <si>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</si>
  <si>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</si>
  <si>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</si>
  <si>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</si>
  <si>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</si>
  <si>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</si>
  <si>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</si>
  <si>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</si>
  <si>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</si>
  <si>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</si>
  <si>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</si>
  <si>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</si>
  <si>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</si>
  <si>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</si>
  <si>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</si>
  <si>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</si>
  <si>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</si>
  <si>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</si>
  <si>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</si>
  <si>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</si>
  <si>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</si>
  <si>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</si>
  <si>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</si>
  <si>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</si>
  <si>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</si>
  <si>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</si>
  <si>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</si>
  <si>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</si>
  <si>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</si>
  <si>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</si>
  <si>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</si>
  <si>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</si>
  <si>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</si>
  <si>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</si>
  <si>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</si>
  <si>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</si>
  <si>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</si>
  <si>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</si>
  <si>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</si>
  <si>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</si>
  <si>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</si>
  <si>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</si>
  <si>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</si>
  <si>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</si>
  <si>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</si>
  <si>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</si>
  <si>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</si>
  <si>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</si>
  <si>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</si>
  <si>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</si>
  <si>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</si>
  <si>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</si>
  <si>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</si>
  <si>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</si>
  <si>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</si>
  <si>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</si>
  <si>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</si>
  <si>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</si>
  <si>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</si>
  <si>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</si>
  <si>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</si>
  <si>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</si>
  <si>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</si>
  <si>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</si>
  <si>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</si>
  <si>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</si>
  <si>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</si>
  <si>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</si>
  <si>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</si>
  <si>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</si>
  <si>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</si>
  <si>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</si>
  <si>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</si>
  <si>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</si>
  <si>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</si>
  <si>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</si>
  <si>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</si>
  <si>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</si>
  <si>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</si>
  <si>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</si>
  <si>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</si>
  <si>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</si>
  <si>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</si>
  <si>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</si>
  <si>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</si>
  <si>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</si>
  <si>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</si>
  <si>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</si>
  <si>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</si>
  <si>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</si>
  <si>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</si>
  <si>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</si>
  <si>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</si>
  <si>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</si>
  <si>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</si>
  <si>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</si>
  <si>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</si>
  <si>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</si>
  <si>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</si>
  <si>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</si>
  <si>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</si>
  <si>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</si>
  <si>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</si>
  <si>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</si>
  <si>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</si>
  <si>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</si>
  <si>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</si>
  <si>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</si>
  <si>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</si>
  <si>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</si>
  <si>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</si>
  <si>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</si>
  <si>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</si>
  <si>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</si>
  <si>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</si>
  <si>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</si>
  <si>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</si>
  <si>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</si>
  <si>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</si>
  <si>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</si>
  <si>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</si>
  <si>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</si>
  <si>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</si>
  <si>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</si>
  <si>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</si>
  <si>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</si>
  <si>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</si>
  <si>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</si>
  <si>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</si>
  <si>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</si>
  <si>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</si>
  <si>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</si>
  <si>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</si>
  <si>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</si>
  <si>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</si>
  <si>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</si>
  <si>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</si>
  <si>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</si>
  <si>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</si>
  <si>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</si>
  <si>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</si>
  <si>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</si>
  <si>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</si>
  <si>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</si>
  <si>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</si>
  <si>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</si>
  <si>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</si>
  <si>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</si>
  <si>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</si>
  <si>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</si>
  <si>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</si>
  <si>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</si>
  <si>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</si>
  <si>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</si>
  <si>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</si>
  <si>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</si>
  <si>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</si>
  <si>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</si>
  <si>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</si>
  <si>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</si>
  <si>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</si>
  <si>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</si>
  <si>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</si>
  <si>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</si>
  <si>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</si>
  <si>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</si>
  <si>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</si>
  <si>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</si>
  <si>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</si>
  <si>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</si>
  <si>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</si>
  <si>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</si>
  <si>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</si>
  <si>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</si>
  <si>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</si>
  <si>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</si>
  <si>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</si>
  <si>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</si>
  <si>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</si>
  <si>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</si>
  <si>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</si>
  <si>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</si>
  <si>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</si>
  <si>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</si>
  <si>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</si>
  <si>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</si>
  <si>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</si>
  <si>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</si>
  <si>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</si>
  <si>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</si>
  <si>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</si>
  <si>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</si>
  <si>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</si>
  <si>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</si>
  <si>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</si>
  <si>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</si>
  <si>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</si>
  <si>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</si>
  <si>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</si>
  <si>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</si>
  <si>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</si>
  <si>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</si>
  <si>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</si>
  <si>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</si>
  <si>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</si>
  <si>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</si>
  <si>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</si>
  <si>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</si>
  <si>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</si>
  <si>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</si>
  <si>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</si>
  <si>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</si>
  <si>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</si>
  <si>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</si>
  <si>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</si>
  <si>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</si>
  <si>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</si>
  <si>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</si>
  <si>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</si>
  <si>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</si>
  <si>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</si>
  <si>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</si>
  <si>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</si>
  <si>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</si>
  <si>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</si>
  <si>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</si>
  <si>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</si>
  <si>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</si>
  <si>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</si>
  <si>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</si>
  <si>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</si>
  <si>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</si>
  <si>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</si>
  <si>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</si>
  <si>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</si>
  <si>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</si>
  <si>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</si>
  <si>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</si>
  <si>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</si>
  <si>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</si>
  <si>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</si>
  <si>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</si>
  <si>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</si>
  <si>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</si>
  <si>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</si>
  <si>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</si>
  <si>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</si>
  <si>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</si>
  <si>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</si>
  <si>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</si>
  <si>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</si>
  <si>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</si>
  <si>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</si>
  <si>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</si>
  <si>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</si>
  <si>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</si>
  <si>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</si>
  <si>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</si>
  <si>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</si>
  <si>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</si>
  <si>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</si>
  <si>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</si>
  <si>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</si>
  <si>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</si>
  <si>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</si>
  <si>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</si>
  <si>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</si>
  <si>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</si>
  <si>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</si>
  <si>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</si>
  <si>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</si>
  <si>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</si>
  <si>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</si>
  <si>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</si>
  <si>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</si>
  <si>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</si>
  <si>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</si>
  <si>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</si>
  <si>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</si>
  <si>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</si>
  <si>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</si>
  <si>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</si>
  <si>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</si>
  <si>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</si>
  <si>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</si>
  <si>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</si>
  <si>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</si>
  <si>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</si>
  <si>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</si>
  <si>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</si>
  <si>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</si>
  <si>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</si>
  <si>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</si>
  <si>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</si>
  <si>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</si>
  <si>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</si>
  <si>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</si>
  <si>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</si>
  <si>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</si>
  <si>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</si>
  <si>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</si>
  <si>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</si>
  <si>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</si>
  <si>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</si>
  <si>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</si>
  <si>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</si>
  <si>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</si>
  <si>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</si>
  <si>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</si>
  <si>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</si>
  <si>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</si>
  <si>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</si>
  <si>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</si>
  <si>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</si>
  <si>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</si>
  <si>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</si>
  <si>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</si>
  <si>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</si>
  <si>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</si>
  <si>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</si>
  <si>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</si>
  <si>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</si>
  <si>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</si>
  <si>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</si>
  <si>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</si>
  <si>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</si>
  <si>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</si>
  <si>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</si>
  <si>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</si>
  <si>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</si>
  <si>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</si>
  <si>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</si>
  <si>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</si>
  <si>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</si>
  <si>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</si>
  <si>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</si>
  <si>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</si>
  <si>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</si>
  <si>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</si>
  <si>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</si>
  <si>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</si>
  <si>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</si>
  <si>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</si>
  <si>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</si>
  <si>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</si>
  <si>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</si>
  <si>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</si>
  <si>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</si>
  <si>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</si>
  <si>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</si>
  <si>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</si>
  <si>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</si>
  <si>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</si>
  <si>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</si>
  <si>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</si>
  <si>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</si>
  <si>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</si>
  <si>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</si>
  <si>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</si>
  <si>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</si>
  <si>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</si>
  <si>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</si>
  <si>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</si>
  <si>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</si>
  <si>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</si>
  <si>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</si>
  <si>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</si>
  <si>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</si>
  <si>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</si>
  <si>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</si>
  <si>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</si>
  <si>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</si>
  <si>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</si>
  <si>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</si>
  <si>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</si>
  <si>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</si>
  <si>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</si>
  <si>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</si>
  <si>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</si>
  <si>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</si>
  <si>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</si>
  <si>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</si>
  <si>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</si>
  <si>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</si>
  <si>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</si>
  <si>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</si>
  <si>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</si>
  <si>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</si>
  <si>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</si>
  <si>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</si>
  <si>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</si>
  <si>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</si>
  <si>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</si>
  <si>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</si>
  <si>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</si>
  <si>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</si>
  <si>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</si>
  <si>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</si>
  <si>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</si>
  <si>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</si>
  <si>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</si>
  <si>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</si>
  <si>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</si>
  <si>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</si>
  <si>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</si>
  <si>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</si>
  <si>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</si>
  <si>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</si>
  <si>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</si>
  <si>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</si>
  <si>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</si>
  <si>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</si>
  <si>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</si>
  <si>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</si>
  <si>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</si>
  <si>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</si>
  <si>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</si>
  <si>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</si>
  <si>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</si>
  <si>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</si>
  <si>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</si>
  <si>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</si>
  <si>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</si>
  <si>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</si>
  <si>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</si>
  <si>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</si>
  <si>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</si>
  <si>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</si>
  <si>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</si>
  <si>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</si>
  <si>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</si>
  <si>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</si>
  <si>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</si>
  <si>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</si>
  <si>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</si>
  <si>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</si>
  <si>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</si>
  <si>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</si>
  <si>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</si>
  <si>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</si>
  <si>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</si>
  <si>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</si>
  <si>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</si>
  <si>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</si>
  <si>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</si>
  <si>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</si>
  <si>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</si>
  <si>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</si>
  <si>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</si>
  <si>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</si>
  <si>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</si>
  <si>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</si>
  <si>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</si>
  <si>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</si>
  <si>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</si>
  <si>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</si>
  <si>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</si>
  <si>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</si>
  <si>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</si>
  <si>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</si>
  <si>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</si>
  <si>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</si>
  <si>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</si>
  <si>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</si>
  <si>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</si>
  <si>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</si>
  <si>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</si>
  <si>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</si>
  <si>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</si>
  <si>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</si>
  <si>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</si>
  <si>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</si>
  <si>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</si>
  <si>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</si>
  <si>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</si>
  <si>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</si>
  <si>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</si>
  <si>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</si>
  <si>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</si>
  <si>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</si>
  <si>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</si>
  <si>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</si>
  <si>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</si>
  <si>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</si>
  <si>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</si>
  <si>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</si>
  <si>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</si>
  <si>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</si>
  <si>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</si>
  <si>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</si>
  <si>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</si>
  <si>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</si>
  <si>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</si>
  <si>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</si>
  <si>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</si>
  <si>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</si>
  <si>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</si>
  <si>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</si>
  <si>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</si>
  <si>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</si>
  <si>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</si>
  <si>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</si>
  <si>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</si>
  <si>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</si>
  <si>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</si>
  <si>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</si>
  <si>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</si>
  <si>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</si>
  <si>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</si>
  <si>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</si>
  <si>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</si>
  <si>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</si>
  <si>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</si>
  <si>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</si>
  <si>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</si>
  <si>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</si>
  <si>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</si>
  <si>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</si>
  <si>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</si>
  <si>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</si>
  <si>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</si>
  <si>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</si>
  <si>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</si>
  <si>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</si>
  <si>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</si>
  <si>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</si>
  <si>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</si>
  <si>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</si>
  <si>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</si>
  <si>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</si>
  <si>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</si>
  <si>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</si>
  <si>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</si>
  <si>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</si>
  <si>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</si>
  <si>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</si>
  <si>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</si>
  <si>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</si>
  <si>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</si>
  <si>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</si>
  <si>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</si>
  <si>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</si>
  <si>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</si>
  <si>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</si>
  <si>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</si>
  <si>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</si>
  <si>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</si>
  <si>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</si>
  <si>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</si>
  <si>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</si>
  <si>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</si>
  <si>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</si>
  <si>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</si>
  <si>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</si>
  <si>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</si>
  <si>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</si>
  <si>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</si>
  <si>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</si>
  <si>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</si>
  <si>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</si>
  <si>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</si>
  <si>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</si>
  <si>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</si>
  <si>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</si>
  <si>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</si>
  <si>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</si>
  <si>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</si>
  <si>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</si>
  <si>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</si>
  <si>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</si>
  <si>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</si>
  <si>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</si>
  <si>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</si>
  <si>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</si>
  <si>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</si>
  <si>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</si>
  <si>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</si>
  <si>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</si>
  <si>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</si>
  <si>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</si>
  <si>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</si>
  <si>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</si>
  <si>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</si>
  <si>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</si>
  <si>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</si>
  <si>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</si>
  <si>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</si>
  <si>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</si>
  <si>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</si>
  <si>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</si>
  <si>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</si>
  <si>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</si>
  <si>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</si>
  <si>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</si>
  <si>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</si>
  <si>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</si>
  <si>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</si>
  <si>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</si>
  <si>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</si>
  <si>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</si>
  <si>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</si>
  <si>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</si>
  <si>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</si>
  <si>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</si>
  <si>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</si>
  <si>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</si>
  <si>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</si>
  <si>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</si>
  <si>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</si>
  <si>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</si>
  <si>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</si>
  <si>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</si>
  <si>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</si>
  <si>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</si>
  <si>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</si>
  <si>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</si>
  <si>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</si>
  <si>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</si>
  <si>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</si>
  <si>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</si>
  <si>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</si>
  <si>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</si>
  <si>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</si>
  <si>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</si>
  <si>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</si>
  <si>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</si>
  <si>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</si>
  <si>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</si>
  <si>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</si>
  <si>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</si>
  <si>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</si>
  <si>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</si>
  <si>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</si>
  <si>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</si>
  <si>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</si>
  <si>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</si>
  <si>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</si>
  <si>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</si>
  <si>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</si>
  <si>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</si>
  <si>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</si>
  <si>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</si>
  <si>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</si>
  <si>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</si>
  <si>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</si>
  <si>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</si>
  <si>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</si>
  <si>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</si>
  <si>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</si>
  <si>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</si>
  <si>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</si>
  <si>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</si>
  <si>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</si>
  <si>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</si>
  <si>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</si>
  <si>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</si>
  <si>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</si>
  <si>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</si>
  <si>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</si>
  <si>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</si>
  <si>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</si>
  <si>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</si>
  <si>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</si>
  <si>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</si>
  <si>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</si>
  <si>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</si>
  <si>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</si>
  <si>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</si>
  <si>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</si>
  <si>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</si>
  <si>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</si>
  <si>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</si>
  <si>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</si>
  <si>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</si>
  <si>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</si>
  <si>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</si>
  <si>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</si>
  <si>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</si>
  <si>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</si>
  <si>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</si>
  <si>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</si>
  <si>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</si>
  <si>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</si>
  <si>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</si>
  <si>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</si>
  <si>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</si>
  <si>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</si>
  <si>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</si>
  <si>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</si>
  <si>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</si>
  <si>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</si>
  <si>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</si>
  <si>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</si>
  <si>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</si>
  <si>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</si>
  <si>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</si>
  <si>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</si>
  <si>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</si>
  <si>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</si>
  <si>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</si>
  <si>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</si>
  <si>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</si>
  <si>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</si>
  <si>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</si>
  <si>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</si>
  <si>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</si>
  <si>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</si>
  <si>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</si>
  <si>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</si>
  <si>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</si>
  <si>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</si>
  <si>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</si>
  <si>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</si>
  <si>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</si>
  <si>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</si>
  <si>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</si>
  <si>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</si>
  <si>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</si>
  <si>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</si>
  <si>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</si>
  <si>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</si>
  <si>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</si>
  <si>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</si>
  <si>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</si>
  <si>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</si>
  <si>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</si>
  <si>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</si>
  <si>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</si>
  <si>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</si>
  <si>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</si>
  <si>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</si>
  <si>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</si>
  <si>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</si>
  <si>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</si>
  <si>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</si>
  <si>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</si>
  <si>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</si>
  <si>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</si>
  <si>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</si>
  <si>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</si>
  <si>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</si>
  <si>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</si>
  <si>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</si>
  <si>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</si>
  <si>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</si>
  <si>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</si>
  <si>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</si>
  <si>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</si>
  <si>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</si>
  <si>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</si>
  <si>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</si>
  <si>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</si>
  <si>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</si>
  <si>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</si>
  <si>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</si>
  <si>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</si>
  <si>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</si>
  <si>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</si>
  <si>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</si>
  <si>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</si>
  <si>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</si>
  <si>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</si>
  <si>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</si>
  <si>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</si>
  <si>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</si>
  <si>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</si>
  <si>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</si>
  <si>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</si>
  <si>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</si>
  <si>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</si>
  <si>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</si>
  <si>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</si>
  <si>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</si>
  <si>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</si>
  <si>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</si>
  <si>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</si>
  <si>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</si>
  <si>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</si>
  <si>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</si>
  <si>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</si>
  <si>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</si>
  <si>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</si>
  <si>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</si>
  <si>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</si>
  <si>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</si>
  <si>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</si>
  <si>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</si>
  <si>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</si>
  <si>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</si>
  <si>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</si>
  <si>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</si>
  <si>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</si>
  <si>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</si>
  <si>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</si>
  <si>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</si>
  <si>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</si>
  <si>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</si>
  <si>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</si>
  <si>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</si>
  <si>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</si>
  <si>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</si>
  <si>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</si>
  <si>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</si>
  <si>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</si>
  <si>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</si>
  <si>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</si>
  <si>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</si>
  <si>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</si>
  <si>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</si>
  <si>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</si>
  <si>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</si>
  <si>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</si>
  <si>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</si>
  <si>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</si>
  <si>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</si>
  <si>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</si>
  <si>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</si>
  <si>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</si>
  <si>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</si>
  <si>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</si>
  <si>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</si>
  <si>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</si>
  <si>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</si>
  <si>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</si>
  <si>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</si>
  <si>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</si>
  <si>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</si>
  <si>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</si>
  <si>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</si>
  <si>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</si>
  <si>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</si>
  <si>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</si>
  <si>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</si>
  <si>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</si>
  <si>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</si>
  <si>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</si>
  <si>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</si>
  <si>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</si>
  <si>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</si>
  <si>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</si>
  <si>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</si>
  <si>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</si>
  <si>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</si>
  <si>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</si>
  <si>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</si>
  <si>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</si>
  <si>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</si>
  <si>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</si>
  <si>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</si>
  <si>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</si>
  <si>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</si>
  <si>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</si>
  <si>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</si>
  <si>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</si>
  <si>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</si>
  <si>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</si>
  <si>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</si>
  <si>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</si>
  <si>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</si>
  <si>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</si>
  <si>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</si>
  <si>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</si>
  <si>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</si>
  <si>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</si>
  <si>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</si>
  <si>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</si>
  <si>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</si>
  <si>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</si>
  <si>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</si>
  <si>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</si>
  <si>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</si>
  <si>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</si>
  <si>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</si>
  <si>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</si>
  <si>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</si>
  <si>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</si>
  <si>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</si>
  <si>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</si>
  <si>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</si>
  <si>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</si>
  <si>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</si>
  <si>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</si>
  <si>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</si>
  <si>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</si>
  <si>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</si>
  <si>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</si>
  <si>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</si>
  <si>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</si>
  <si>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</si>
  <si>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</si>
  <si>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</si>
  <si>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</si>
  <si>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</si>
  <si>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</si>
  <si>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</si>
  <si>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</si>
  <si>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</si>
  <si>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</si>
  <si>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</si>
  <si>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</si>
  <si>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</si>
  <si>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</si>
  <si>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</si>
  <si>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</si>
  <si>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</si>
  <si>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</si>
  <si>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</si>
  <si>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</si>
  <si>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</si>
  <si>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</si>
  <si>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</si>
  <si>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</si>
  <si>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</si>
  <si>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</si>
  <si>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</si>
  <si>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</si>
  <si>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</si>
  <si>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</si>
  <si>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</si>
  <si>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</si>
  <si>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</si>
  <si>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</si>
  <si>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</si>
  <si>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</si>
  <si>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</si>
  <si>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</si>
  <si>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</si>
  <si>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</si>
  <si>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</si>
  <si>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</si>
  <si>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</si>
  <si>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</si>
  <si>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</si>
  <si>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</si>
  <si>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</si>
  <si>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</si>
  <si>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</si>
  <si>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</si>
  <si>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</si>
  <si>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</si>
  <si>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</si>
  <si>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</si>
  <si>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</si>
  <si>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</si>
  <si>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</si>
  <si>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</si>
  <si>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</si>
  <si>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</si>
  <si>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</si>
  <si>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</si>
  <si>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</si>
  <si>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</si>
  <si>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</si>
  <si>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</si>
  <si>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</si>
  <si>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</si>
  <si>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</si>
  <si>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</si>
  <si>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</si>
  <si>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</si>
  <si>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</si>
  <si>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</si>
  <si>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</si>
  <si>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</si>
  <si>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</si>
  <si>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</si>
  <si>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</si>
  <si>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</si>
  <si>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</si>
  <si>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</si>
  <si>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</si>
  <si>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</si>
  <si>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</si>
  <si>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</si>
  <si>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</si>
  <si>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</si>
  <si>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</si>
  <si>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</si>
  <si>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</si>
  <si>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</si>
  <si>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</si>
  <si>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</si>
  <si>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</si>
  <si>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</si>
  <si>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</si>
  <si>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</si>
  <si>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</si>
  <si>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</si>
  <si>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</si>
  <si>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</si>
  <si>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</si>
  <si>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</si>
  <si>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</si>
  <si>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</si>
  <si>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</si>
  <si>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</si>
  <si>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</si>
  <si>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</si>
  <si>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</si>
  <si>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</si>
  <si>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</si>
  <si>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</si>
  <si>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</si>
  <si>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</si>
  <si>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</si>
  <si>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</si>
  <si>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</si>
  <si>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</si>
  <si>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</si>
  <si>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</si>
  <si>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</si>
  <si>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</si>
  <si>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</si>
  <si>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</si>
  <si>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</si>
  <si>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</si>
  <si>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</si>
  <si>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</si>
  <si>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</si>
  <si>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</si>
  <si>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</si>
  <si>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</si>
  <si>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</si>
  <si>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</si>
  <si>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</si>
  <si>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</si>
  <si>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</si>
  <si>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</si>
  <si>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</si>
  <si>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</si>
  <si>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</si>
  <si>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</si>
  <si>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</si>
  <si>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</si>
  <si>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</si>
  <si>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</si>
  <si>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</si>
  <si>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</si>
  <si>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</si>
  <si>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</si>
  <si>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</si>
  <si>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</si>
  <si>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</si>
  <si>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</si>
  <si>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</si>
  <si>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</si>
  <si>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</si>
  <si>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</si>
  <si>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</si>
  <si>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</si>
  <si>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</si>
  <si>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</si>
  <si>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</si>
  <si>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</si>
  <si>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</si>
  <si>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</si>
  <si>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</si>
  <si>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</si>
  <si>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</si>
  <si>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</si>
  <si>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</si>
  <si>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</si>
  <si>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</si>
  <si>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</si>
  <si>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</si>
  <si>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</si>
  <si>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</si>
  <si>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</si>
  <si>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</si>
  <si>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</si>
  <si>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</si>
  <si>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</si>
  <si>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</si>
  <si>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</si>
  <si>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</si>
  <si>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</si>
  <si>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</si>
  <si>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</si>
  <si>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</si>
  <si>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</si>
  <si>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</si>
  <si>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</si>
  <si>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</si>
  <si>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</si>
  <si>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</si>
  <si>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</si>
  <si>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</si>
  <si>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</si>
  <si>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</si>
  <si>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</si>
  <si>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</si>
  <si>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</si>
  <si>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</si>
  <si>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</si>
  <si>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</si>
  <si>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</si>
  <si>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</si>
  <si>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</si>
  <si>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</si>
  <si>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</si>
  <si>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</si>
  <si>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</si>
  <si>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</si>
  <si>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</si>
  <si>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</si>
  <si>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</si>
  <si>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</si>
  <si>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</si>
  <si>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</si>
  <si>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</si>
  <si>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</si>
  <si>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</si>
  <si>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</si>
  <si>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</si>
  <si>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</si>
  <si>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</si>
  <si>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</si>
  <si>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</si>
  <si>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</si>
  <si>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</si>
  <si>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</si>
  <si>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</si>
  <si>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</si>
  <si>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</si>
  <si>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</si>
  <si>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</si>
  <si>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</si>
  <si>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</si>
  <si>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</si>
  <si>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</si>
  <si>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</si>
  <si>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</si>
  <si>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</si>
  <si>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</si>
  <si>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</si>
  <si>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</si>
  <si>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</si>
  <si>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</si>
  <si>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</si>
  <si>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</si>
  <si>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</si>
  <si>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</si>
  <si>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</si>
  <si>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</si>
  <si>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</si>
  <si>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</si>
  <si>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</si>
  <si>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</si>
  <si>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</si>
  <si>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</si>
  <si>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</si>
  <si>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</si>
  <si>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</si>
  <si>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</si>
  <si>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</si>
  <si>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</si>
  <si>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</si>
  <si>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</si>
  <si>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</si>
  <si>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</si>
  <si>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</si>
  <si>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</si>
  <si>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</si>
  <si>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</si>
  <si>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</si>
  <si>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</si>
  <si>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</si>
  <si>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</si>
  <si>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</si>
  <si>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</si>
  <si>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</si>
  <si>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</si>
  <si>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</si>
  <si>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</si>
  <si>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</si>
  <si>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</si>
  <si>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</si>
  <si>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</si>
  <si>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</si>
  <si>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</si>
  <si>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</si>
  <si>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</si>
  <si>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</si>
  <si>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</si>
  <si>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</si>
  <si>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</si>
  <si>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</si>
  <si>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</si>
  <si>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</si>
  <si>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</si>
  <si>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</si>
  <si>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</si>
  <si>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</si>
  <si>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</si>
  <si>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</si>
  <si>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</si>
  <si>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</si>
  <si>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</si>
  <si>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</si>
  <si>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</si>
  <si>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</si>
  <si>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</si>
  <si>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</si>
  <si>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</si>
  <si>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</si>
  <si>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</si>
  <si>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</si>
  <si>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</si>
  <si>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</si>
  <si>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</si>
  <si>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</si>
  <si>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</si>
  <si>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</si>
  <si>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</si>
  <si>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</si>
  <si>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</si>
  <si>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</si>
  <si>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</si>
  <si>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</si>
  <si>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</si>
  <si>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</si>
  <si>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</si>
  <si>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</si>
  <si>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</si>
  <si>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</si>
  <si>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</si>
  <si>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</si>
  <si>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</si>
  <si>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</si>
  <si>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</si>
  <si>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</si>
  <si>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</si>
  <si>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</si>
  <si>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</si>
  <si>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</si>
  <si>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</si>
  <si>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</si>
  <si>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</si>
  <si>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</si>
  <si>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</si>
  <si>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</si>
  <si>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</si>
  <si>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</si>
  <si>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</si>
  <si>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</si>
  <si>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</si>
  <si>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</si>
  <si>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</si>
  <si>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</si>
  <si>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</si>
  <si>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</si>
  <si>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</si>
  <si>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</si>
  <si>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</si>
  <si>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</si>
  <si>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</si>
  <si>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</si>
  <si>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</si>
  <si>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</si>
  <si>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</si>
  <si>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</si>
  <si>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</si>
  <si>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</si>
  <si>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</si>
  <si>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</si>
  <si>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</si>
  <si>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</si>
  <si>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</si>
  <si>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</si>
  <si>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</si>
  <si>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</si>
  <si>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</si>
  <si>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</si>
  <si>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</si>
  <si>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</si>
  <si>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</si>
  <si>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</si>
  <si>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</si>
  <si>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</si>
  <si>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</si>
  <si>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</si>
  <si>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</si>
  <si>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</si>
  <si>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</si>
  <si>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</si>
  <si>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</si>
  <si>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</si>
  <si>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</si>
  <si>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</si>
  <si>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</si>
  <si>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</si>
  <si>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</si>
  <si>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</si>
  <si>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</si>
  <si>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</si>
  <si>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</si>
  <si>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</si>
  <si>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</si>
  <si>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</si>
  <si>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</si>
  <si>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</si>
  <si>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</si>
  <si>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</si>
  <si>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</si>
  <si>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</si>
  <si>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</si>
  <si>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</si>
  <si>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</si>
  <si>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</si>
  <si>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</si>
  <si>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</si>
  <si>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</si>
  <si>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</si>
  <si>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</si>
  <si>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</si>
  <si>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</si>
  <si>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</si>
  <si>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</si>
  <si>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</si>
  <si>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</si>
  <si>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</si>
  <si>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</si>
  <si>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</si>
  <si>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</si>
  <si>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</si>
  <si>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</si>
  <si>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</si>
  <si>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</si>
  <si>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</si>
  <si>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</si>
  <si>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</si>
  <si>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</si>
  <si>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</si>
  <si>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</si>
  <si>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</si>
  <si>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</si>
  <si>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</si>
  <si>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</si>
  <si>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</si>
  <si>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</si>
  <si>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</si>
  <si>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</si>
  <si>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</si>
  <si>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</si>
  <si>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</si>
  <si>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</si>
  <si>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</si>
  <si>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</si>
  <si>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</si>
  <si>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</si>
  <si>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</si>
  <si>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</si>
  <si>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</si>
  <si>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</si>
  <si>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</si>
  <si>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</si>
  <si>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</si>
  <si>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</si>
  <si>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</si>
  <si>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</si>
  <si>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</si>
  <si>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</si>
  <si>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</si>
  <si>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</si>
  <si>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</si>
  <si>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</si>
  <si>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</si>
  <si>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</si>
  <si>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</si>
  <si>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</si>
  <si>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</si>
  <si>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</si>
  <si>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</si>
  <si>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</si>
  <si>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</si>
  <si>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</si>
  <si>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</si>
  <si>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</si>
  <si>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</si>
  <si>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</si>
  <si>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</si>
  <si>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</si>
  <si>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</si>
  <si>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</si>
  <si>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</si>
  <si>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</si>
  <si>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</si>
  <si>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</si>
  <si>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</si>
  <si>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</si>
  <si>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</si>
  <si>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</si>
  <si>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</si>
  <si>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</si>
  <si>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</si>
  <si>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</si>
  <si>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</si>
  <si>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</si>
  <si>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</si>
  <si>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</si>
  <si>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</si>
  <si>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</si>
  <si>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</si>
  <si>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</si>
  <si>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</si>
  <si>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</si>
  <si>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</si>
  <si>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</si>
  <si>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</si>
  <si>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</si>
  <si>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</si>
  <si>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</si>
  <si>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</si>
  <si>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</si>
  <si>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</si>
  <si>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</si>
  <si>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</si>
  <si>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</si>
  <si>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</si>
  <si>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</si>
  <si>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</si>
  <si>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</si>
  <si>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</si>
  <si>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</si>
  <si>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</si>
  <si>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</si>
  <si>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</si>
  <si>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</si>
  <si>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</si>
  <si>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</si>
  <si>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</si>
  <si>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</si>
  <si>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</si>
  <si>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</si>
  <si>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</si>
  <si>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</si>
  <si>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</si>
  <si>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</si>
  <si>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</si>
  <si>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</si>
  <si>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</si>
  <si>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</si>
  <si>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</si>
  <si>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</si>
  <si>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</si>
  <si>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</si>
  <si>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</si>
  <si>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</si>
  <si>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</si>
  <si>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</si>
  <si>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</si>
  <si>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</si>
  <si>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</si>
  <si>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</si>
  <si>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</si>
  <si>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</si>
  <si>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</si>
  <si>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</si>
  <si>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</si>
  <si>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</si>
  <si>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</si>
  <si>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</si>
  <si>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</si>
  <si>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</si>
  <si>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</si>
  <si>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</si>
  <si>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</si>
  <si>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</si>
  <si>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</si>
  <si>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</si>
  <si>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</si>
  <si>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</si>
  <si>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</si>
  <si>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</si>
  <si>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</si>
  <si>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</si>
  <si>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</si>
  <si>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</si>
  <si>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</si>
  <si>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</si>
  <si>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</si>
  <si>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</si>
  <si>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</si>
  <si>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</si>
  <si>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</si>
  <si>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</si>
  <si>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</si>
  <si>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</si>
  <si>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</si>
  <si>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</si>
  <si>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</si>
  <si>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</si>
  <si>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</si>
  <si>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</si>
  <si>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</si>
  <si>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</si>
  <si>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</si>
  <si>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</si>
  <si>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</si>
  <si>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</si>
  <si>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</si>
  <si>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</si>
  <si>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</si>
  <si>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</si>
  <si>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</si>
  <si>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</si>
  <si>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</si>
  <si>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</si>
  <si>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</si>
  <si>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</si>
  <si>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</si>
  <si>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</si>
  <si>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</si>
  <si>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</si>
  <si>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</si>
  <si>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</si>
  <si>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</si>
  <si>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</si>
  <si>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</si>
  <si>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</si>
  <si>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</si>
  <si>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</si>
  <si>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</si>
  <si>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</si>
  <si>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</si>
  <si>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</si>
  <si>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</si>
  <si>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</si>
  <si>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</si>
  <si>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</si>
  <si>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</si>
  <si>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</si>
  <si>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</si>
  <si>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</si>
  <si>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</si>
  <si>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</si>
  <si>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</si>
  <si>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</si>
  <si>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</si>
  <si>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</si>
  <si>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</si>
  <si>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</si>
  <si>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</si>
  <si>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</si>
  <si>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</si>
  <si>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</si>
  <si>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</si>
  <si>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</si>
  <si>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</si>
  <si>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</si>
  <si>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</si>
  <si>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</si>
  <si>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</si>
  <si>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</si>
  <si>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</si>
  <si>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</si>
  <si>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</si>
  <si>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</si>
  <si>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</si>
  <si>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</si>
  <si>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</si>
  <si>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</si>
  <si>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</si>
  <si>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</si>
  <si>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</si>
  <si>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</si>
  <si>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</si>
  <si>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</si>
  <si>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</si>
  <si>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</si>
  <si>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</si>
  <si>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</si>
  <si>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</si>
  <si>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</si>
  <si>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</si>
  <si>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</si>
  <si>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</si>
  <si>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</si>
  <si>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</si>
  <si>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</si>
  <si>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</si>
  <si>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</si>
  <si>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</si>
  <si>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</si>
  <si>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</si>
  <si>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</si>
  <si>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</si>
  <si>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</si>
  <si>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</si>
  <si>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</si>
  <si>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</si>
  <si>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</si>
  <si>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</si>
  <si>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</si>
  <si>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</si>
  <si>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</si>
  <si>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</si>
  <si>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</si>
  <si>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</si>
  <si>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</si>
  <si>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</si>
  <si>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</si>
  <si>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</si>
  <si>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</si>
  <si>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</si>
  <si>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</si>
  <si>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</si>
  <si>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</si>
  <si>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</si>
  <si>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</si>
  <si>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</si>
  <si>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</si>
  <si>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</si>
  <si>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</si>
  <si>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</si>
  <si>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</si>
  <si>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</si>
  <si>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</si>
  <si>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</si>
  <si>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</si>
  <si>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</si>
  <si>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</si>
  <si>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</si>
  <si>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</si>
  <si>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</si>
  <si>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</si>
  <si>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</si>
  <si>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</si>
  <si>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</si>
  <si>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</si>
  <si>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</si>
  <si>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</si>
  <si>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</si>
  <si>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</si>
  <si>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</si>
  <si>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</si>
  <si>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</si>
  <si>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</si>
  <si>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</si>
  <si>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</si>
  <si>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</si>
  <si>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</si>
  <si>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</si>
  <si>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</si>
  <si>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</si>
  <si>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</si>
  <si>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</si>
  <si>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</si>
  <si>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</si>
  <si>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</si>
  <si>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</si>
  <si>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</si>
  <si>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</si>
  <si>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</si>
  <si>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</si>
  <si>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</si>
  <si>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</si>
  <si>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</si>
  <si>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</si>
  <si>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</si>
  <si>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</si>
  <si>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</si>
  <si>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</si>
  <si>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</si>
  <si>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</si>
  <si>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</si>
  <si>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</si>
  <si>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</si>
  <si>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</si>
  <si>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</si>
  <si>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</si>
  <si>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</si>
  <si>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</si>
  <si>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</si>
  <si>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</si>
  <si>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</si>
  <si>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</si>
  <si>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</si>
  <si>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</si>
  <si>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</si>
  <si>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</si>
  <si>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</si>
  <si>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</si>
  <si>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</si>
  <si>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</si>
  <si>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</si>
  <si>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</si>
  <si>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</si>
  <si>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</si>
  <si>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</si>
  <si>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</si>
  <si>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</si>
  <si>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</si>
  <si>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</si>
  <si>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</si>
  <si>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</si>
  <si>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</si>
  <si>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</si>
  <si>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</si>
  <si>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</si>
  <si>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</si>
  <si>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</si>
  <si>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</si>
  <si>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</si>
  <si>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</si>
  <si>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</si>
  <si>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</si>
  <si>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</si>
  <si>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</si>
  <si>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</si>
  <si>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</si>
  <si>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</si>
  <si>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</si>
  <si>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</si>
  <si>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</si>
  <si>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</si>
  <si>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</si>
  <si>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</si>
  <si>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</si>
  <si>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</si>
  <si>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</si>
  <si>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</si>
  <si>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</si>
  <si>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</si>
  <si>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</si>
  <si>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</si>
  <si>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</si>
  <si>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</si>
  <si>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</si>
  <si>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</si>
  <si>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</si>
  <si>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</si>
  <si>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</si>
  <si>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</si>
  <si>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</si>
  <si>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</si>
  <si>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</si>
  <si>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</si>
  <si>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</si>
  <si>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</si>
  <si>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</si>
  <si>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</si>
  <si>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</si>
  <si>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</si>
  <si>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</si>
  <si>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</si>
  <si>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</si>
  <si>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</si>
  <si>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</si>
  <si>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</si>
  <si>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</si>
  <si>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</si>
  <si>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</si>
  <si>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</si>
  <si>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</si>
  <si>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</si>
  <si>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</si>
  <si>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</si>
  <si>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</si>
  <si>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</si>
  <si>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</si>
  <si>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</si>
  <si>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</si>
  <si>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</si>
  <si>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</si>
  <si>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</si>
  <si>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</si>
  <si>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</si>
  <si>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</si>
  <si>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</si>
  <si>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</si>
  <si>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</si>
  <si>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</si>
  <si>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</si>
  <si>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</si>
  <si>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</si>
  <si>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</si>
  <si>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</si>
  <si>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</si>
  <si>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</si>
  <si>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</si>
  <si>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</si>
  <si>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</si>
  <si>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</si>
  <si>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</si>
  <si>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</si>
  <si>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</si>
  <si>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</si>
  <si>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</si>
  <si>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</si>
  <si>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</si>
  <si>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</si>
  <si>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</si>
  <si>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</si>
  <si>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</si>
  <si>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</si>
  <si>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</si>
  <si>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</si>
  <si>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</si>
  <si>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</si>
  <si>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</si>
  <si>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</si>
  <si>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</si>
  <si>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</si>
  <si>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</si>
  <si>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</si>
  <si>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</si>
  <si>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</si>
  <si>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</si>
  <si>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</si>
  <si>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</si>
  <si>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</si>
  <si>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</si>
  <si>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</si>
  <si>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</si>
  <si>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</si>
  <si>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</si>
  <si>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</si>
  <si>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</si>
  <si>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</si>
  <si>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</si>
  <si>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</si>
  <si>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</si>
  <si>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</si>
  <si>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</si>
  <si>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</si>
  <si>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</si>
  <si>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</si>
  <si>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</si>
  <si>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</si>
  <si>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</si>
  <si>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</si>
  <si>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</si>
  <si>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</si>
  <si>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</si>
  <si>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</si>
  <si>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</si>
  <si>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</si>
  <si>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</si>
  <si>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</si>
  <si>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</si>
  <si>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</si>
  <si>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</si>
  <si>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</si>
  <si>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</si>
  <si>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</si>
  <si>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</si>
  <si>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</si>
  <si>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</si>
  <si>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</si>
  <si>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</si>
  <si>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</si>
  <si>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</si>
  <si>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</si>
  <si>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</si>
  <si>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</si>
  <si>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</si>
  <si>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</si>
  <si>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</si>
  <si>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</si>
  <si>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</si>
  <si>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</si>
  <si>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</si>
  <si>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</si>
  <si>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</si>
  <si>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</si>
  <si>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</si>
  <si>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</si>
  <si>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</si>
  <si>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</si>
  <si>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</si>
  <si>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</si>
  <si>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</si>
  <si>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</si>
  <si>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</si>
  <si>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</si>
  <si>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</si>
  <si>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</si>
  <si>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</si>
  <si>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</si>
  <si>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</si>
  <si>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</si>
  <si>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</si>
  <si>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</si>
  <si>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</si>
  <si>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</si>
  <si>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</si>
  <si>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</si>
  <si>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</si>
  <si>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</si>
  <si>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</si>
  <si>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</si>
  <si>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</si>
  <si>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</si>
  <si>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</si>
  <si>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</si>
  <si>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</si>
  <si>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</si>
  <si>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</si>
  <si>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</si>
  <si>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</si>
  <si>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</si>
  <si>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</si>
  <si>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</si>
  <si>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</si>
  <si>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</si>
  <si>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</si>
  <si>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</si>
  <si>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</si>
  <si>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</si>
  <si>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</si>
  <si>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</si>
  <si>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</si>
  <si>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</si>
  <si>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</si>
  <si>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</si>
  <si>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</si>
  <si>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</si>
  <si>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</si>
  <si>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</si>
  <si>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</si>
  <si>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</si>
  <si>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</si>
  <si>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</si>
  <si>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</si>
  <si>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</si>
  <si>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</si>
  <si>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</si>
  <si>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</si>
  <si>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</si>
  <si>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</si>
  <si>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</si>
  <si>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</si>
  <si>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</si>
  <si>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</si>
  <si>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</si>
  <si>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</si>
  <si>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</si>
  <si>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</si>
  <si>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</si>
  <si>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</si>
  <si>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</si>
  <si>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</si>
  <si>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</si>
  <si>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</si>
  <si>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</si>
  <si>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</si>
  <si>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</si>
  <si>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</si>
  <si>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</si>
  <si>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</si>
  <si>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</si>
  <si>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</si>
  <si>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</si>
  <si>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</si>
  <si>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</si>
  <si>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</si>
  <si>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</si>
  <si>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</si>
  <si>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</si>
  <si>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</si>
  <si>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</si>
  <si>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</si>
  <si>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</si>
  <si>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</si>
  <si>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</si>
  <si>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</si>
  <si>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</si>
  <si>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</si>
  <si>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</si>
  <si>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</si>
  <si>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</si>
  <si>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</si>
  <si>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</si>
  <si>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</si>
  <si>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</si>
  <si>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</si>
  <si>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</si>
  <si>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</si>
  <si>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</si>
  <si>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</si>
  <si>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</si>
  <si>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</si>
  <si>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</si>
  <si>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</si>
  <si>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</si>
  <si>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</si>
  <si>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</si>
  <si>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</si>
  <si>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</si>
  <si>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</si>
  <si>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</si>
  <si>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</si>
  <si>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</si>
  <si>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</si>
  <si>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</si>
  <si>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</si>
  <si>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</si>
  <si>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</si>
  <si>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</si>
  <si>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</si>
  <si>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</si>
  <si>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</si>
  <si>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</si>
  <si>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</si>
  <si>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</si>
  <si>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</si>
  <si>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</si>
  <si>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</si>
  <si>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</si>
  <si>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</si>
  <si>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</si>
  <si>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</si>
  <si>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</si>
  <si>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</si>
  <si>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</si>
  <si>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</si>
  <si>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</si>
  <si>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</si>
  <si>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</si>
  <si>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</si>
  <si>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</si>
  <si>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</si>
  <si>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</si>
  <si>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</si>
  <si>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</si>
  <si>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</si>
  <si>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</si>
  <si>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</si>
  <si>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</si>
  <si>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</si>
  <si>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</si>
  <si>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</si>
  <si>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</si>
  <si>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</si>
  <si>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</si>
  <si>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</si>
  <si>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</si>
  <si>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</si>
  <si>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</si>
  <si>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</si>
  <si>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</si>
  <si>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</si>
  <si>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</si>
  <si>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</si>
  <si>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</si>
  <si>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</si>
  <si>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</si>
  <si>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</si>
  <si>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</si>
  <si>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</si>
  <si>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</si>
  <si>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</si>
  <si>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</si>
  <si>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</si>
  <si>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</si>
  <si>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</si>
  <si>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</si>
  <si>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</si>
  <si>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</si>
  <si>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</si>
  <si>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</si>
  <si>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</si>
  <si>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</si>
  <si>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</si>
  <si>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</si>
  <si>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</si>
  <si>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</si>
  <si>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</si>
  <si>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</si>
  <si>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</si>
  <si>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</si>
  <si>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</si>
  <si>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</si>
  <si>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</si>
  <si>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</si>
  <si>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</si>
  <si>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</si>
  <si>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</si>
  <si>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</si>
  <si>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</si>
  <si>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</si>
  <si>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</si>
  <si>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</si>
  <si>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</si>
  <si>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</si>
  <si>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</si>
  <si>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</si>
  <si>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</si>
  <si>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</si>
  <si>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</si>
  <si>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</si>
  <si>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</si>
  <si>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</si>
  <si>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</si>
  <si>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</si>
  <si>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</si>
  <si>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</si>
  <si>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</si>
  <si>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</si>
  <si>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</si>
  <si>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</si>
  <si>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</si>
  <si>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</si>
  <si>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</si>
  <si>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</si>
  <si>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</si>
  <si>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</si>
  <si>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</si>
  <si>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</si>
  <si>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</si>
  <si>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</si>
  <si>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</si>
  <si>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</si>
  <si>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</si>
  <si>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</si>
  <si>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</si>
  <si>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</si>
  <si>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</si>
  <si>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</si>
  <si>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</si>
  <si>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</si>
  <si>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</si>
  <si>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</si>
  <si>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</si>
  <si>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</si>
  <si>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</si>
  <si>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</si>
  <si>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</si>
  <si>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</si>
  <si>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</si>
  <si>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</si>
  <si>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</si>
  <si>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</si>
  <si>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</si>
  <si>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</si>
  <si>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</si>
  <si>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</si>
  <si>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</si>
  <si>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</si>
  <si>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</si>
  <si>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</si>
  <si>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</si>
  <si>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</si>
  <si>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</si>
  <si>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</si>
  <si>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</si>
  <si>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</si>
  <si>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</si>
  <si>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</si>
  <si>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</si>
  <si>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</si>
  <si>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</si>
  <si>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</si>
  <si>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</si>
  <si>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</si>
  <si>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</si>
  <si>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</si>
  <si>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</si>
  <si>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</si>
  <si>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</si>
  <si>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</si>
  <si>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</si>
  <si>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</si>
  <si>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</si>
  <si>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</si>
  <si>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</si>
  <si>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</si>
  <si>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</si>
  <si>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</si>
  <si>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</si>
  <si>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</si>
  <si>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</si>
  <si>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</si>
  <si>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</si>
  <si>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</si>
  <si>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</si>
  <si>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</si>
  <si>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</si>
  <si>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</si>
  <si>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</si>
  <si>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</si>
  <si>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</si>
  <si>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</si>
  <si>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</si>
  <si>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</si>
  <si>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</si>
  <si>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</si>
  <si>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</si>
  <si>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</si>
  <si>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</si>
  <si>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</si>
  <si>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</si>
  <si>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</si>
  <si>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</si>
  <si>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</si>
  <si>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</si>
  <si>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</si>
  <si>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</si>
  <si>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</si>
  <si>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</si>
  <si>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</si>
  <si>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</si>
  <si>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</si>
  <si>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</si>
  <si>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</si>
  <si>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</si>
  <si>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</si>
  <si>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</si>
  <si>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</si>
  <si>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</si>
  <si>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</si>
  <si>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</si>
  <si>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</si>
  <si>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</si>
  <si>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</si>
  <si>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</si>
  <si>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</si>
  <si>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</si>
  <si>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</si>
  <si>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</si>
  <si>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</si>
  <si>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</si>
  <si>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</si>
  <si>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</si>
  <si>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</si>
  <si>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</si>
  <si>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</si>
  <si>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</si>
  <si>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</si>
  <si>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</si>
  <si>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</si>
  <si>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</si>
  <si>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</si>
  <si>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</si>
  <si>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</si>
  <si>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</si>
  <si>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</si>
  <si>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</si>
  <si>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</si>
  <si>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</si>
  <si>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</si>
  <si>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</si>
  <si>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</si>
  <si>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</si>
  <si>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</si>
  <si>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</si>
  <si>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</si>
  <si>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</si>
  <si>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</si>
  <si>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</si>
  <si>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</si>
  <si>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</si>
  <si>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</si>
  <si>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</si>
  <si>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</si>
  <si>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</si>
  <si>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</si>
  <si>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</si>
  <si>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</si>
  <si>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</si>
  <si>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</si>
  <si>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</si>
  <si>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</si>
  <si>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</si>
  <si>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</si>
  <si>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</si>
  <si>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</si>
  <si>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</si>
  <si>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</si>
  <si>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</si>
  <si>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</si>
  <si>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</si>
  <si>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</si>
  <si>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</si>
  <si>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</si>
  <si>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</si>
  <si>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</si>
  <si>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</si>
  <si>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</si>
  <si>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</si>
  <si>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</si>
  <si>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</si>
  <si>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</si>
  <si>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</si>
  <si>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</si>
  <si>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</si>
  <si>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</si>
  <si>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</si>
  <si>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</si>
  <si>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</si>
  <si>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</si>
  <si>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</si>
  <si>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</si>
  <si>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</si>
  <si>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</si>
  <si>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</si>
  <si>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</si>
  <si>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</si>
  <si>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</si>
  <si>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</si>
  <si>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</si>
  <si>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</si>
  <si>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</si>
  <si>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</si>
  <si>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</si>
  <si>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</si>
  <si>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</si>
  <si>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</si>
  <si>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</si>
  <si>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</si>
  <si>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</si>
  <si>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</si>
  <si>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</si>
  <si>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</si>
  <si>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</si>
  <si>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</si>
  <si>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</si>
  <si>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</si>
  <si>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</si>
  <si>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</si>
  <si>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</si>
  <si>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</si>
  <si>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</si>
  <si>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</si>
  <si>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</si>
  <si>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</si>
  <si>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</si>
  <si>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</si>
  <si>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</si>
  <si>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</si>
  <si>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</si>
  <si>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</si>
  <si>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</si>
  <si>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</si>
  <si>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</si>
  <si>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</si>
  <si>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</si>
  <si>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</si>
  <si>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</si>
  <si>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</si>
  <si>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</si>
  <si>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</si>
  <si>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</si>
  <si>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</si>
  <si>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</si>
  <si>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</si>
  <si>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</si>
  <si>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</si>
  <si>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</si>
  <si>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</si>
  <si>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</si>
  <si>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</si>
  <si>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</si>
  <si>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</si>
  <si>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</si>
  <si>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</si>
  <si>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</si>
  <si>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</si>
  <si>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</si>
  <si>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</si>
  <si>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</si>
  <si>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</si>
  <si>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</si>
  <si>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</si>
  <si>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</si>
  <si>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</si>
  <si>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</si>
  <si>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</si>
  <si>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</si>
  <si>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</si>
  <si>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</si>
  <si>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</si>
  <si>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</si>
  <si>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</si>
  <si>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</si>
  <si>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</si>
  <si>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</si>
  <si>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</si>
  <si>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</si>
  <si>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</si>
  <si>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</si>
  <si>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</si>
  <si>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</si>
  <si>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</si>
  <si>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</si>
  <si>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</si>
  <si>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</si>
  <si>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</si>
  <si>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</si>
  <si>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</si>
  <si>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</si>
  <si>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</si>
  <si>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</si>
  <si>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</si>
  <si>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</si>
  <si>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</si>
  <si>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</si>
  <si>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</si>
  <si>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</si>
  <si>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</si>
  <si>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</si>
  <si>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</si>
  <si>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</si>
  <si>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</si>
  <si>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</si>
  <si>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</si>
  <si>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</si>
  <si>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</si>
  <si>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</si>
  <si>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</si>
  <si>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</si>
  <si>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</si>
  <si>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</si>
  <si>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</si>
  <si>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</si>
  <si>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</si>
  <si>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</si>
  <si>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</si>
  <si>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</si>
  <si>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</si>
  <si>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</si>
  <si>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</si>
  <si>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</si>
  <si>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</si>
  <si>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</si>
  <si>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</si>
  <si>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</si>
  <si>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</si>
  <si>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</si>
  <si>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</si>
  <si>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</si>
  <si>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</si>
  <si>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</si>
  <si>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</si>
  <si>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</si>
  <si>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</si>
  <si>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</si>
  <si>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</si>
  <si>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</si>
  <si>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</si>
  <si>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</si>
  <si>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</si>
  <si>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</si>
  <si>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</si>
  <si>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</si>
  <si>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</si>
  <si>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</si>
  <si>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</si>
  <si>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</si>
  <si>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</si>
  <si>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</si>
  <si>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</si>
  <si>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</si>
  <si>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</si>
  <si>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</si>
  <si>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</si>
  <si>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</si>
  <si>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</si>
  <si>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</si>
  <si>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</si>
  <si>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</si>
  <si>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</si>
  <si>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</si>
  <si>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</si>
  <si>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</si>
  <si>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</si>
  <si>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</si>
  <si>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</si>
  <si>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</si>
  <si>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</si>
  <si>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</si>
  <si>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</si>
  <si>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</si>
  <si>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</si>
  <si>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</si>
  <si>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</si>
  <si>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</si>
  <si>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</si>
  <si>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</si>
  <si>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</si>
  <si>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</si>
  <si>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</si>
  <si>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</si>
  <si>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</si>
  <si>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</si>
  <si>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</si>
  <si>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</si>
  <si>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</si>
  <si>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</si>
  <si>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</si>
  <si>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</si>
  <si>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</si>
  <si>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</si>
  <si>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</si>
  <si>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</si>
  <si>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</si>
  <si>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</si>
  <si>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</si>
  <si>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</si>
  <si>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</si>
  <si>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</si>
  <si>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</si>
  <si>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</si>
  <si>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</si>
  <si>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</si>
  <si>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</si>
  <si>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</si>
  <si>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</si>
  <si>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</si>
  <si>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</si>
  <si>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</si>
  <si>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</si>
  <si>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</si>
  <si>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</si>
  <si>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</si>
  <si>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</si>
  <si>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</si>
  <si>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</si>
  <si>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</si>
  <si>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</si>
  <si>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</si>
  <si>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</si>
  <si>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</si>
  <si>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</si>
  <si>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</si>
  <si>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</si>
  <si>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</si>
  <si>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</si>
  <si>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</si>
  <si>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</si>
  <si>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</si>
  <si>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</si>
  <si>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</si>
  <si>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</si>
  <si>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</si>
  <si>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</si>
  <si>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</si>
  <si>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</si>
  <si>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</si>
  <si>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</si>
  <si>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</si>
  <si>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</si>
  <si>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</si>
  <si>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</si>
  <si>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</si>
  <si>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</si>
  <si>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</si>
  <si>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</si>
  <si>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</si>
  <si>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</si>
  <si>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</si>
  <si>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</si>
  <si>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</si>
  <si>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</si>
  <si>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</si>
  <si>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</si>
  <si>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</si>
  <si>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</si>
  <si>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</si>
  <si>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</si>
  <si>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</si>
  <si>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</si>
  <si>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</si>
  <si>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</si>
  <si>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</si>
  <si>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</si>
  <si>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</si>
  <si>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</si>
  <si>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</si>
  <si>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</si>
  <si>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</si>
  <si>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</si>
  <si>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</si>
  <si>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</si>
  <si>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</si>
  <si>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</si>
  <si>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</si>
  <si>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</si>
  <si>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</si>
  <si>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</si>
  <si>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</si>
  <si>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</si>
  <si>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</si>
  <si>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</si>
  <si>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</si>
  <si>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</si>
  <si>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</si>
  <si>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</si>
  <si>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</si>
  <si>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</si>
  <si>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</si>
  <si>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</si>
  <si>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</si>
  <si>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</si>
  <si>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</si>
  <si>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</si>
  <si>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</si>
  <si>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</si>
  <si>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</si>
  <si>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</si>
  <si>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</si>
  <si>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</si>
  <si>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</si>
  <si>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</si>
  <si>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</si>
  <si>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</si>
  <si>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</si>
  <si>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</si>
  <si>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</si>
  <si>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</si>
  <si>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</si>
  <si>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</si>
  <si>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</si>
  <si>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</si>
  <si>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</si>
  <si>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</si>
  <si>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</si>
  <si>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</si>
  <si>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</si>
  <si>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</si>
  <si>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</si>
  <si>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</si>
  <si>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</si>
  <si>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</si>
  <si>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</si>
  <si>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</si>
  <si>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</si>
  <si>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</si>
  <si>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</si>
  <si>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</si>
  <si>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</si>
  <si>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</si>
  <si>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</si>
  <si>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</si>
  <si>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</si>
  <si>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</si>
  <si>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</si>
  <si>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</si>
  <si>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</si>
  <si>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</si>
  <si>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</si>
  <si>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</si>
  <si>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</si>
  <si>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</si>
  <si>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</si>
  <si>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</si>
  <si>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</si>
  <si>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</si>
  <si>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</si>
  <si>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</si>
  <si>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</si>
  <si>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</si>
  <si>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</si>
  <si>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</si>
  <si>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</si>
  <si>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</si>
  <si>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</si>
  <si>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</si>
  <si>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</si>
  <si>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</si>
  <si>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</si>
  <si>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</si>
  <si>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</si>
  <si>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</si>
  <si>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</si>
  <si>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</si>
  <si>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</si>
  <si>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</si>
  <si>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</si>
  <si>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</si>
  <si>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</si>
  <si>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</si>
  <si>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</si>
  <si>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</si>
  <si>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</si>
  <si>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</si>
  <si>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</si>
  <si>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</si>
  <si>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</si>
  <si>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</si>
  <si>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</si>
  <si>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</si>
  <si>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</si>
  <si>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</si>
  <si>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</si>
  <si>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</si>
  <si>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</si>
  <si>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</si>
  <si>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</si>
  <si>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</si>
  <si>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</si>
  <si>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</si>
  <si>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</si>
  <si>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</si>
  <si>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</si>
  <si>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</si>
  <si>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</si>
  <si>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</si>
  <si>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</si>
  <si>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</si>
  <si>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</si>
  <si>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</si>
  <si>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</si>
  <si>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</si>
  <si>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</si>
  <si>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</si>
  <si>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</si>
  <si>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</si>
  <si>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</si>
  <si>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</si>
  <si>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</si>
  <si>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</si>
  <si>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</si>
  <si>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</si>
  <si>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</si>
  <si>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</si>
  <si>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</si>
  <si>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</si>
  <si>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</si>
  <si>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</si>
  <si>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</si>
  <si>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</si>
  <si>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</si>
  <si>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</si>
  <si>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</si>
  <si>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</si>
  <si>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</si>
  <si>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</si>
  <si>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</si>
  <si>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</si>
  <si>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</si>
  <si>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</si>
  <si>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</si>
  <si>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</si>
  <si>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</si>
  <si>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</si>
  <si>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</si>
  <si>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</si>
  <si>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</si>
  <si>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</si>
  <si>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</si>
  <si>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</si>
  <si>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</si>
  <si>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</si>
  <si>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</si>
  <si>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</si>
  <si>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</si>
  <si>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</si>
  <si>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</si>
  <si>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</si>
  <si>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</si>
  <si>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</si>
  <si>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</si>
  <si>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</si>
  <si>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</si>
  <si>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</si>
  <si>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</si>
  <si>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</si>
  <si>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</si>
  <si>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</si>
  <si>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</si>
  <si>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</si>
  <si>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</si>
  <si>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</si>
  <si>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</si>
  <si>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</si>
  <si>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</si>
  <si>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</si>
  <si>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</si>
  <si>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</si>
  <si>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</si>
  <si>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</si>
  <si>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</si>
  <si>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</si>
  <si>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</si>
  <si>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</si>
  <si>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</si>
  <si>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</si>
  <si>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</si>
  <si>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</si>
  <si>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</si>
  <si>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</si>
  <si>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</si>
  <si>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</si>
  <si>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</si>
  <si>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</si>
  <si>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</si>
  <si>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</si>
  <si>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</si>
  <si>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</si>
  <si>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</si>
  <si>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</si>
  <si>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</si>
  <si>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</si>
  <si>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</si>
  <si>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</si>
  <si>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</si>
  <si>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</si>
  <si>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</si>
  <si>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</si>
  <si>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</si>
  <si>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</si>
  <si>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</si>
  <si>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</si>
  <si>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</si>
  <si>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</si>
  <si>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</si>
  <si>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</si>
  <si>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</si>
  <si>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</si>
  <si>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</si>
  <si>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</si>
  <si>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</si>
  <si>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</si>
  <si>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</si>
  <si>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</si>
  <si>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</si>
  <si>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</si>
  <si>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</si>
  <si>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</si>
  <si>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</si>
  <si>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</si>
  <si>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</si>
  <si>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</si>
  <si>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</si>
  <si>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</si>
  <si>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</si>
  <si>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</si>
  <si>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</si>
  <si>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</si>
  <si>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</si>
  <si>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</si>
  <si>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</si>
  <si>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</si>
  <si>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</si>
  <si>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</si>
  <si>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</si>
  <si>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</si>
  <si>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</si>
  <si>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</si>
  <si>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</si>
  <si>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</si>
  <si>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</si>
  <si>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</si>
  <si>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</si>
  <si>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</si>
  <si>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</si>
  <si>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</si>
  <si>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</si>
  <si>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</si>
  <si>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</si>
  <si>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</si>
  <si>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</si>
  <si>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</si>
  <si>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</si>
  <si>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</si>
  <si>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</si>
  <si>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</si>
  <si>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</si>
  <si>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</si>
  <si>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</si>
  <si>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</si>
  <si>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</si>
  <si>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</si>
  <si>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</si>
  <si>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</si>
  <si>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</si>
  <si>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</si>
  <si>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</si>
  <si>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</si>
  <si>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</si>
  <si>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</si>
  <si>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</si>
  <si>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</si>
  <si>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</si>
  <si>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</si>
  <si>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</si>
  <si>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</si>
  <si>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</si>
  <si>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</si>
  <si>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</si>
  <si>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</si>
  <si>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</si>
  <si>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</si>
  <si>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</si>
  <si>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</si>
  <si>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</si>
  <si>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</si>
  <si>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</si>
  <si>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</si>
  <si>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</si>
  <si>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</si>
  <si>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</si>
  <si>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</si>
  <si>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</si>
  <si>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</si>
  <si>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</si>
  <si>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</si>
  <si>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</si>
  <si>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</si>
  <si>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</si>
  <si>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</si>
  <si>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</si>
  <si>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</si>
  <si>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</si>
  <si>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</si>
  <si>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</si>
  <si>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</si>
  <si>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</si>
  <si>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</si>
  <si>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</si>
  <si>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</si>
  <si>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</si>
  <si>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</si>
  <si>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</si>
  <si>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</si>
  <si>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</si>
  <si>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</si>
  <si>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</si>
  <si>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</si>
  <si>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</si>
  <si>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</si>
  <si>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</si>
  <si>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</si>
  <si>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</si>
  <si>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</si>
  <si>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</si>
  <si>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</si>
  <si>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</si>
  <si>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</si>
  <si>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</si>
  <si>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</si>
  <si>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</si>
  <si>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</si>
  <si>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</si>
  <si>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</si>
  <si>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</si>
  <si>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</si>
  <si>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</si>
  <si>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</si>
  <si>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</si>
  <si>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</si>
  <si>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</si>
  <si>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</si>
  <si>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</si>
  <si>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</si>
  <si>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</si>
  <si>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</si>
  <si>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</si>
  <si>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</si>
  <si>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</si>
  <si>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</si>
  <si>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</si>
  <si>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</si>
  <si>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</si>
  <si>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</si>
  <si>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</si>
  <si>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</si>
  <si>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</si>
  <si>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</si>
  <si>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</si>
  <si>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</si>
  <si>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</si>
  <si>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</si>
  <si>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</si>
  <si>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</si>
  <si>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</si>
  <si>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</si>
  <si>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</si>
  <si>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</si>
  <si>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</si>
  <si>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</si>
  <si>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</si>
  <si>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</si>
  <si>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</si>
  <si>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</si>
  <si>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</si>
  <si>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</si>
  <si>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</si>
  <si>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</si>
  <si>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</si>
  <si>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</si>
  <si>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</si>
  <si>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</si>
  <si>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</si>
  <si>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</si>
  <si>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</si>
  <si>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</si>
  <si>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</si>
  <si>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</si>
  <si>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</si>
  <si>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</si>
  <si>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</si>
  <si>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</si>
  <si>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</si>
  <si>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</si>
  <si>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</si>
  <si>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</si>
  <si>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</si>
  <si>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</si>
  <si>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</si>
  <si>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</si>
  <si>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</si>
  <si>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</si>
  <si>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</si>
  <si>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</si>
  <si>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</si>
  <si>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</si>
  <si>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</si>
  <si>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</si>
  <si>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</si>
  <si>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</si>
  <si>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</si>
  <si>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</si>
  <si>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</si>
  <si>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</si>
  <si>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</si>
  <si>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</si>
  <si>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</si>
  <si>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</si>
  <si>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</si>
  <si>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</si>
  <si>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</si>
  <si>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</si>
  <si>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</si>
  <si>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</si>
  <si>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</si>
  <si>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</si>
  <si>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</si>
  <si>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</si>
  <si>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</si>
  <si>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</si>
  <si>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</si>
  <si>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</si>
  <si>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</si>
  <si>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</si>
  <si>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</si>
  <si>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</si>
  <si>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</si>
  <si>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</si>
  <si>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</si>
  <si>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</si>
  <si>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</si>
  <si>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</si>
  <si>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</si>
  <si>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</si>
  <si>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</si>
  <si>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</si>
  <si>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</si>
  <si>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</si>
  <si>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</si>
  <si>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</si>
  <si>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</si>
  <si>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</si>
  <si>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</si>
  <si>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</si>
  <si>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</si>
  <si>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</si>
  <si>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</si>
  <si>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</si>
  <si>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</si>
  <si>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</si>
  <si>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</si>
  <si>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</si>
  <si>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</si>
  <si>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</si>
  <si>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</si>
  <si>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</si>
  <si>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</si>
  <si>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</si>
  <si>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</si>
  <si>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</si>
  <si>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</si>
  <si>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</si>
  <si>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</si>
  <si>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</si>
  <si>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</si>
  <si>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</si>
  <si>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</si>
  <si>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</si>
  <si>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</si>
  <si>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</si>
  <si>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</si>
  <si>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</si>
  <si>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</si>
  <si>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</si>
  <si>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</si>
  <si>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</si>
  <si>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</si>
  <si>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</si>
  <si>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</si>
  <si>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</si>
  <si>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</si>
  <si>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</si>
  <si>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</si>
  <si>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</si>
  <si>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</si>
  <si>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</si>
  <si>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</si>
  <si>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</si>
  <si>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</si>
  <si>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</si>
  <si>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</si>
  <si>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</si>
  <si>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</si>
  <si>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</si>
  <si>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</si>
  <si>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</si>
  <si>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</si>
  <si>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</si>
  <si>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</si>
  <si>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</si>
  <si>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</si>
  <si>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</si>
  <si>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</si>
  <si>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</si>
  <si>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</si>
  <si>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</si>
  <si>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</si>
  <si>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</si>
  <si>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</si>
  <si>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</si>
  <si>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</si>
  <si>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</si>
  <si>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</si>
  <si>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</si>
  <si>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</si>
  <si>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</si>
  <si>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</si>
  <si>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</si>
  <si>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</si>
  <si>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</si>
  <si>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</si>
  <si>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</si>
  <si>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</si>
  <si>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</si>
  <si>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</si>
  <si>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</si>
  <si>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</si>
  <si>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</si>
  <si>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</si>
  <si>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</si>
  <si>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</si>
  <si>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</si>
  <si>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</si>
  <si>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</si>
  <si>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</si>
  <si>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</si>
  <si>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</si>
  <si>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</si>
  <si>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</si>
  <si>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</si>
  <si>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</si>
  <si>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</si>
  <si>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</si>
  <si>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</si>
  <si>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</si>
  <si>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</si>
  <si>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</si>
  <si>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</si>
  <si>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</si>
  <si>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</si>
  <si>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</si>
  <si>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</si>
  <si>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</si>
  <si>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</si>
  <si>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</si>
  <si>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</si>
  <si>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</si>
  <si>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</si>
  <si>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</si>
  <si>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</si>
  <si>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</si>
  <si>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</si>
  <si>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</si>
  <si>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</si>
  <si>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</si>
  <si>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</si>
  <si>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</si>
  <si>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</si>
  <si>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</si>
  <si>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</si>
  <si>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</si>
  <si>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</si>
  <si>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</si>
  <si>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</si>
  <si>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</si>
  <si>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</si>
  <si>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</si>
  <si>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</si>
  <si>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</si>
  <si>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</si>
  <si>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</si>
  <si>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</si>
  <si>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</si>
  <si>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</si>
  <si>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</si>
  <si>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</si>
  <si>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</si>
  <si>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</si>
  <si>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</si>
  <si>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</si>
  <si>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</si>
  <si>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</si>
  <si>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</si>
  <si>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</si>
  <si>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</si>
  <si>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</si>
  <si>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</si>
  <si>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</si>
  <si>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</si>
  <si>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</si>
  <si>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</si>
  <si>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</si>
  <si>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</si>
  <si>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</si>
  <si>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</si>
  <si>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</si>
  <si>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</si>
  <si>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</si>
  <si>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</si>
  <si>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</si>
  <si>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</si>
  <si>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</si>
  <si>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</si>
  <si>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</si>
  <si>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</si>
  <si>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</si>
  <si>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</si>
  <si>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</si>
  <si>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</si>
  <si>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</si>
  <si>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</si>
  <si>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</si>
  <si>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</si>
  <si>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</si>
  <si>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</si>
  <si>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</si>
  <si>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</si>
  <si>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</si>
  <si>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</si>
  <si>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</si>
  <si>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</si>
  <si>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</si>
  <si>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</si>
  <si>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</si>
  <si>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</si>
  <si>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</si>
  <si>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</si>
  <si>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</si>
  <si>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</si>
  <si>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</si>
  <si>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</si>
  <si>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</si>
  <si>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</si>
  <si>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</si>
  <si>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</si>
  <si>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</si>
  <si>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</si>
  <si>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</si>
  <si>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</si>
  <si>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</si>
  <si>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</si>
  <si>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</si>
  <si>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</si>
  <si>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</si>
  <si>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</si>
  <si>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</si>
  <si>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</si>
  <si>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</si>
  <si>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</si>
  <si>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</si>
  <si>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</si>
  <si>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</si>
  <si>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</si>
  <si>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</si>
  <si>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</si>
  <si>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</si>
  <si>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</si>
  <si>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</si>
  <si>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</si>
  <si>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</si>
  <si>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</si>
  <si>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</si>
  <si>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</si>
  <si>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</si>
  <si>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</si>
  <si>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</si>
  <si>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</si>
  <si>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</si>
  <si>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</si>
  <si>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</si>
  <si>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</si>
  <si>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</si>
  <si>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</si>
  <si>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</si>
  <si>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</si>
  <si>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</si>
  <si>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</si>
  <si>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</si>
  <si>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</si>
  <si>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</si>
  <si>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</si>
  <si>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</si>
  <si>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</si>
  <si>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</si>
  <si>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</si>
  <si>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</si>
  <si>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</si>
  <si>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</si>
  <si>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</si>
  <si>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</si>
  <si>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</si>
  <si>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</si>
  <si>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</si>
  <si>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</si>
  <si>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</si>
  <si>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</si>
  <si>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</si>
  <si>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</si>
  <si>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</si>
  <si>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</si>
  <si>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</si>
  <si>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</si>
  <si>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</si>
  <si>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</si>
  <si>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</si>
  <si>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</si>
  <si>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</si>
  <si>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</si>
  <si>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</si>
  <si>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</si>
  <si>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</si>
  <si>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</si>
  <si>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</si>
  <si>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</si>
  <si>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</si>
  <si>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</si>
  <si>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</si>
  <si>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</si>
  <si>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</si>
  <si>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</si>
  <si>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</si>
  <si>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</si>
  <si>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</si>
  <si>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</si>
  <si>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</si>
  <si>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</si>
  <si>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</si>
  <si>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</si>
  <si>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</si>
  <si>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</si>
  <si>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</si>
  <si>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</si>
  <si>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</si>
  <si>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</si>
  <si>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</si>
  <si>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</si>
  <si>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</si>
  <si>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</si>
  <si>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</si>
  <si>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</si>
  <si>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</si>
  <si>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</si>
  <si>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</si>
  <si>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</si>
  <si>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</si>
  <si>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</si>
  <si>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</si>
  <si>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</si>
  <si>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</si>
  <si>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</si>
  <si>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</si>
  <si>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</si>
  <si>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</si>
  <si>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</si>
  <si>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</si>
  <si>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</si>
  <si>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</si>
  <si>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</si>
  <si>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</si>
  <si>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</si>
  <si>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</si>
  <si>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</si>
  <si>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</si>
  <si>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</si>
  <si>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</si>
  <si>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</si>
  <si>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</si>
  <si>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</si>
  <si>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</si>
  <si>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</si>
  <si>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</si>
  <si>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</si>
  <si>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</si>
  <si>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</si>
  <si>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</si>
  <si>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</si>
  <si>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</si>
  <si>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</si>
  <si>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</si>
  <si>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</si>
  <si>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</si>
  <si>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</si>
  <si>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</si>
  <si>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</si>
  <si>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</si>
  <si>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</si>
  <si>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</si>
  <si>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</si>
  <si>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</si>
  <si>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</si>
  <si>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</si>
  <si>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</si>
  <si>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</si>
  <si>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</si>
  <si>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</si>
  <si>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</si>
  <si>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</si>
  <si>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</si>
  <si>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</si>
  <si>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</si>
  <si>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</si>
  <si>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</si>
  <si>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</si>
  <si>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</si>
  <si>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</si>
  <si>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</si>
  <si>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</si>
  <si>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</si>
  <si>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</si>
  <si>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</si>
  <si>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</si>
  <si>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</si>
  <si>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</si>
  <si>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</si>
  <si>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</si>
  <si>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</si>
  <si>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</si>
  <si>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</si>
  <si>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</si>
  <si>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</si>
  <si>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</si>
  <si>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</si>
  <si>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</si>
  <si>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</si>
  <si>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</si>
  <si>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</si>
  <si>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</si>
  <si>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</si>
  <si>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</si>
  <si>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</si>
  <si>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</si>
  <si>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</si>
  <si>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</si>
  <si>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</si>
  <si>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</si>
  <si>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</si>
  <si>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</si>
  <si>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</si>
  <si>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</si>
  <si>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</si>
  <si>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</si>
  <si>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</si>
  <si>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</si>
  <si>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</si>
  <si>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</si>
  <si>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</si>
  <si>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</si>
  <si>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</si>
  <si>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</si>
  <si>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</si>
  <si>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</si>
  <si>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</si>
  <si>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</si>
  <si>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</si>
  <si>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</si>
  <si>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</si>
  <si>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</si>
  <si>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</si>
  <si>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</si>
  <si>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</si>
  <si>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</si>
  <si>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</si>
  <si>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</si>
  <si>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</si>
  <si>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</si>
  <si>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</si>
  <si>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</si>
  <si>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</si>
  <si>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</si>
  <si>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</si>
  <si>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</si>
  <si>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</si>
  <si>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</si>
  <si>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</si>
  <si>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</si>
  <si>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</si>
  <si>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</si>
  <si>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</si>
  <si>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</si>
  <si>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</si>
  <si>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</si>
  <si>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</si>
  <si>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</si>
  <si>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</si>
  <si>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</si>
  <si>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</si>
  <si>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</si>
  <si>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</si>
  <si>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</si>
  <si>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</si>
  <si>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</si>
  <si>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</si>
  <si>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</si>
  <si>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</si>
  <si>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</si>
  <si>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</si>
  <si>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</si>
  <si>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</si>
  <si>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</si>
  <si>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</si>
  <si>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</si>
  <si>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</si>
  <si>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</si>
  <si>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</si>
  <si>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</si>
  <si>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</si>
  <si>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</si>
  <si>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</si>
  <si>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</si>
  <si>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</si>
  <si>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</si>
  <si>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</si>
  <si>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</si>
  <si>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</si>
  <si>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</si>
  <si>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</si>
  <si>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</si>
  <si>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</si>
  <si>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</si>
  <si>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</si>
  <si>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</si>
  <si>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</si>
  <si>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</si>
  <si>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</si>
  <si>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</si>
  <si>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</si>
  <si>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</si>
  <si>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</si>
  <si>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</si>
  <si>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</si>
  <si>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</si>
  <si>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</si>
  <si>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</si>
  <si>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</si>
  <si>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</si>
  <si>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</si>
  <si>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</si>
  <si>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</si>
  <si>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</si>
  <si>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</si>
  <si>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</si>
  <si>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</si>
  <si>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</si>
  <si>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</si>
  <si>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</si>
  <si>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</si>
  <si>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</si>
  <si>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</si>
  <si>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</si>
  <si>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</si>
  <si>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</si>
  <si>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</si>
  <si>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</si>
  <si>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</si>
  <si>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</si>
  <si>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</si>
  <si>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</si>
  <si>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</si>
  <si>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</si>
  <si>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</si>
  <si>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</si>
  <si>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</si>
  <si>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</si>
  <si>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</si>
  <si>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</si>
  <si>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</si>
  <si>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</si>
  <si>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</si>
  <si>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</si>
  <si>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</si>
  <si>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</si>
  <si>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</si>
  <si>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</si>
  <si>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</si>
  <si>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</si>
  <si>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</si>
  <si>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</si>
  <si>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</si>
  <si>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</si>
  <si>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</si>
  <si>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</si>
  <si>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</si>
  <si>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</si>
  <si>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</si>
  <si>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</si>
  <si>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</si>
  <si>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</si>
  <si>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</si>
  <si>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</si>
  <si>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</si>
  <si>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</si>
  <si>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</si>
  <si>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</si>
  <si>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</si>
  <si>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</si>
  <si>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</si>
  <si>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</si>
  <si>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</si>
  <si>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</si>
  <si>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</si>
  <si>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</si>
  <si>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</si>
  <si>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</si>
  <si>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</si>
  <si>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</si>
  <si>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</si>
  <si>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</si>
  <si>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</si>
  <si>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</si>
  <si>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</si>
  <si>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</si>
  <si>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</si>
  <si>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</si>
  <si>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</si>
  <si>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</si>
  <si>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</si>
  <si>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</si>
  <si>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</si>
  <si>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</si>
  <si>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</si>
  <si>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</si>
  <si>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</si>
  <si>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</si>
  <si>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</si>
  <si>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</si>
  <si>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</si>
  <si>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</si>
  <si>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</si>
  <si>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</si>
  <si>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</si>
  <si>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</si>
  <si>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</si>
  <si>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</si>
  <si>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</si>
  <si>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</si>
  <si>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</si>
  <si>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</si>
  <si>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</si>
  <si>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</si>
  <si>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</si>
  <si>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</si>
  <si>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</si>
  <si>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</si>
  <si>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</si>
  <si>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</si>
  <si>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</si>
  <si>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</si>
  <si>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</si>
  <si>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</si>
  <si>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</si>
  <si>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</si>
  <si>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</si>
  <si>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</si>
  <si>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</si>
  <si>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</si>
  <si>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</si>
  <si>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</si>
  <si>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</si>
  <si>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</si>
  <si>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</si>
  <si>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</si>
  <si>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</si>
  <si>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</si>
  <si>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</si>
  <si>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</si>
  <si>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</si>
  <si>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</si>
  <si>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</si>
  <si>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</si>
  <si>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</si>
  <si>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</si>
  <si>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</si>
  <si>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</si>
  <si>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</si>
  <si>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</si>
  <si>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</si>
  <si>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</si>
  <si>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</si>
  <si>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</si>
  <si>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</si>
  <si>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</si>
  <si>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</si>
  <si>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</si>
  <si>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</si>
  <si>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</si>
  <si>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</si>
  <si>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</si>
  <si>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</si>
  <si>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</si>
  <si>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</si>
  <si>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</si>
  <si>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</si>
  <si>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</si>
  <si>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</si>
  <si>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</si>
  <si>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</si>
  <si>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</si>
  <si>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</si>
  <si>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</si>
  <si>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</si>
  <si>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</si>
  <si>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</si>
  <si>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</si>
  <si>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</si>
  <si>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</si>
  <si>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</si>
  <si>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</si>
  <si>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</si>
  <si>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</si>
  <si>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</si>
  <si>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</si>
  <si>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</si>
  <si>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</si>
  <si>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</si>
  <si>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</si>
  <si>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</si>
  <si>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</si>
  <si>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</si>
  <si>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</si>
  <si>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</si>
  <si>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</si>
  <si>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</si>
  <si>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</si>
  <si>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</si>
  <si>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</si>
  <si>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</si>
  <si>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</si>
  <si>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</si>
  <si>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</si>
  <si>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</si>
  <si>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</si>
  <si>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</si>
  <si>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</si>
  <si>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</si>
  <si>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</si>
  <si>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</si>
  <si>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</si>
  <si>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</si>
  <si>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</si>
  <si>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</si>
  <si>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</si>
  <si>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</si>
  <si>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</si>
  <si>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</si>
  <si>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</si>
  <si>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</si>
  <si>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</si>
  <si>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</si>
  <si>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</si>
  <si>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</si>
  <si>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</si>
  <si>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</si>
  <si>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</si>
  <si>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</si>
  <si>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</si>
  <si>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</si>
  <si>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</si>
  <si>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</si>
  <si>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</si>
  <si>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</si>
  <si>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</si>
  <si>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</si>
  <si>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</si>
  <si>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</si>
  <si>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</si>
  <si>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</si>
  <si>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</si>
  <si>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</si>
  <si>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</si>
  <si>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</si>
  <si>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</si>
  <si>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</si>
  <si>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</si>
  <si>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</si>
  <si>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</si>
  <si>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</si>
  <si>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</si>
  <si>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</si>
  <si>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</si>
  <si>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</si>
  <si>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</si>
  <si>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</si>
  <si>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</si>
  <si>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</si>
  <si>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</si>
  <si>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</si>
  <si>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</si>
  <si>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</si>
  <si>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</si>
  <si>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</si>
  <si>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</si>
  <si>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</si>
  <si>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</si>
  <si>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</si>
  <si>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</si>
  <si>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</si>
  <si>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</si>
  <si>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</si>
  <si>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</si>
  <si>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</si>
  <si>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</si>
  <si>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</si>
  <si>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</si>
  <si>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</si>
  <si>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</si>
  <si>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</si>
  <si>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</si>
  <si>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</si>
  <si>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</si>
  <si>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</si>
  <si>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</si>
  <si>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</si>
  <si>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</si>
  <si>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</si>
  <si>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</si>
  <si>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</si>
  <si>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</si>
  <si>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</si>
  <si>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</si>
  <si>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</si>
  <si>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</si>
  <si>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</si>
  <si>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</si>
  <si>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</si>
  <si>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</si>
  <si>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</si>
  <si>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</si>
  <si>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</si>
  <si>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</si>
  <si>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</si>
  <si>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</si>
  <si>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</si>
  <si>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</si>
  <si>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</si>
  <si>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</si>
  <si>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</si>
  <si>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</si>
  <si>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</si>
  <si>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</si>
  <si>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</si>
  <si>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</si>
  <si>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</si>
  <si>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</si>
  <si>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</si>
  <si>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</si>
  <si>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</si>
  <si>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</si>
  <si>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</si>
  <si>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</si>
  <si>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</si>
  <si>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</si>
  <si>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</si>
  <si>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</si>
  <si>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</si>
  <si>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</si>
  <si>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</si>
  <si>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</si>
  <si>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</si>
  <si>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</si>
  <si>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</si>
  <si>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</si>
  <si>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</si>
  <si>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</si>
  <si>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</si>
  <si>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</si>
  <si>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</si>
  <si>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</si>
  <si>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</si>
  <si>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</si>
  <si>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</si>
  <si>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</si>
  <si>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</si>
  <si>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</si>
  <si>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</si>
  <si>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</si>
  <si>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</si>
  <si>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</si>
  <si>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</si>
  <si>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</si>
  <si>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</si>
  <si>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</si>
  <si>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</si>
  <si>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</si>
  <si>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</si>
  <si>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</si>
  <si>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</si>
  <si>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</si>
  <si>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</si>
  <si>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</si>
  <si>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</si>
  <si>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</si>
  <si>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</si>
  <si>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</si>
  <si>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</si>
  <si>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</si>
  <si>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</si>
  <si>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</si>
  <si>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</si>
  <si>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</si>
  <si>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</si>
  <si>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</si>
  <si>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</si>
  <si>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</si>
  <si>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</si>
  <si>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</si>
  <si>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</si>
  <si>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</si>
  <si>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</si>
  <si>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</si>
  <si>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</si>
  <si>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</si>
  <si>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</si>
  <si>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</si>
  <si>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</si>
  <si>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</si>
  <si>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</si>
  <si>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</si>
  <si>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</si>
  <si>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</si>
  <si>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</si>
  <si>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</si>
  <si>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</si>
  <si>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</si>
  <si>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</si>
  <si>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</si>
  <si>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</si>
  <si>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</si>
  <si>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</si>
  <si>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</si>
  <si>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</si>
  <si>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</si>
  <si>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</si>
  <si>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</si>
  <si>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</si>
  <si>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</si>
  <si>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</si>
  <si>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</si>
  <si>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</si>
  <si>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</si>
  <si>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</si>
  <si>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</si>
  <si>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</si>
  <si>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</si>
  <si>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</si>
  <si>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</si>
  <si>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</si>
  <si>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</si>
  <si>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</si>
  <si>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</si>
  <si>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</si>
  <si>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</si>
  <si>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</si>
  <si>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</si>
  <si>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</si>
  <si>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</si>
  <si>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</si>
  <si>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</si>
  <si>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</si>
  <si>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</si>
  <si>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</si>
  <si>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</si>
  <si>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</si>
  <si>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</si>
  <si>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</si>
  <si>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</si>
  <si>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</si>
  <si>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</si>
  <si>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</si>
  <si>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</si>
  <si>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</si>
  <si>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</si>
  <si>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</si>
  <si>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</si>
  <si>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</si>
  <si>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</si>
  <si>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</si>
  <si>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</si>
  <si>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</si>
  <si>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</si>
  <si>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</si>
  <si>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</si>
  <si>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</si>
  <si>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</si>
  <si>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</si>
  <si>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</si>
  <si>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</si>
  <si>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</si>
  <si>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</si>
  <si>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</si>
  <si>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</si>
  <si>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</si>
  <si>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</si>
  <si>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</si>
  <si>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</si>
  <si>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</si>
  <si>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</si>
  <si>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</si>
  <si>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</si>
  <si>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</si>
  <si>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</si>
  <si>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</si>
  <si>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</si>
  <si>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</si>
  <si>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</si>
  <si>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</si>
  <si>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</si>
  <si>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</si>
  <si>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</si>
  <si>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</si>
  <si>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</si>
  <si>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</si>
  <si>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</si>
  <si>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</si>
  <si>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</si>
  <si>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</si>
  <si>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</si>
  <si>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</si>
  <si>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</si>
  <si>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</si>
  <si>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</si>
  <si>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</si>
  <si>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</si>
  <si>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</si>
  <si>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</si>
  <si>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</si>
  <si>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</si>
  <si>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</si>
  <si>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</si>
  <si>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</si>
  <si>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</si>
  <si>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</si>
  <si>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</si>
  <si>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</si>
  <si>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</si>
  <si>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</si>
  <si>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</si>
  <si>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</si>
  <si>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</si>
  <si>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</si>
  <si>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</si>
  <si>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</si>
  <si>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</si>
  <si>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</si>
  <si>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</si>
  <si>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</si>
  <si>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</si>
  <si>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</si>
  <si>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</si>
  <si>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</si>
  <si>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</si>
  <si>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</si>
  <si>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</si>
  <si>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</si>
  <si>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</si>
  <si>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</si>
  <si>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</si>
  <si>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</si>
  <si>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</si>
  <si>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</si>
  <si>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</si>
  <si>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</si>
  <si>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</si>
  <si>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</si>
  <si>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</si>
  <si>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</si>
  <si>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</si>
  <si>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</si>
  <si>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</si>
  <si>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</si>
  <si>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</si>
  <si>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</si>
  <si>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</si>
  <si>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</si>
  <si>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</si>
  <si>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</si>
  <si>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</si>
  <si>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</si>
  <si>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</si>
  <si>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</si>
  <si>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</si>
  <si>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</si>
  <si>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</si>
  <si>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</si>
  <si>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</si>
  <si>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</si>
  <si>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</si>
  <si>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</si>
  <si>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</si>
  <si>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</si>
  <si>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</si>
  <si>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</si>
  <si>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</si>
  <si>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</si>
  <si>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</si>
  <si>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</si>
  <si>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</si>
  <si>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</si>
  <si>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</si>
  <si>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</si>
  <si>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</si>
  <si>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</si>
  <si>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</si>
  <si>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</si>
  <si>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</si>
  <si>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</si>
  <si>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</si>
  <si>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</si>
  <si>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</si>
  <si>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</si>
  <si>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</si>
  <si>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</si>
  <si>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</si>
  <si>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</si>
  <si>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</si>
  <si>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</si>
  <si>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</si>
  <si>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</si>
  <si>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</si>
  <si>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</si>
  <si>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</si>
  <si>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</si>
  <si>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</si>
  <si>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</si>
  <si>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</si>
  <si>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</si>
  <si>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</si>
  <si>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</si>
  <si>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</si>
  <si>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</si>
  <si>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</si>
  <si>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</si>
  <si>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</si>
  <si>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</si>
  <si>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</si>
  <si>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</si>
  <si>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</si>
  <si>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</si>
  <si>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</si>
  <si>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</si>
  <si>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</si>
  <si>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</si>
  <si>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</si>
  <si>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</si>
  <si>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</si>
  <si>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</si>
  <si>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</si>
  <si>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</si>
  <si>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</si>
  <si>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</si>
  <si>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</si>
  <si>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</si>
  <si>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</si>
  <si>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</si>
  <si>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</si>
  <si>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</si>
  <si>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</si>
  <si>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</si>
  <si>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</si>
  <si>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</si>
  <si>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</si>
  <si>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</si>
  <si>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</si>
  <si>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</si>
  <si>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</si>
  <si>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</si>
  <si>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</si>
  <si>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</si>
  <si>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</si>
  <si>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</si>
  <si>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</si>
  <si>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</si>
  <si>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</si>
  <si>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</si>
  <si>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</si>
  <si>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</si>
  <si>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</si>
  <si>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</si>
  <si>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</si>
  <si>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</si>
  <si>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</si>
  <si>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</si>
  <si>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</si>
  <si>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</si>
  <si>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</si>
  <si>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</si>
  <si>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</si>
  <si>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</si>
  <si>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</si>
  <si>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</si>
  <si>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</si>
  <si>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</si>
  <si>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</si>
  <si>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</si>
  <si>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</si>
  <si>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</si>
  <si>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</si>
  <si>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</si>
  <si>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</si>
  <si>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</si>
  <si>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</si>
  <si>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</si>
  <si>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</si>
  <si>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</si>
  <si>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</si>
  <si>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</si>
  <si>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</si>
  <si>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</si>
  <si>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</si>
  <si>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</si>
  <si>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</si>
  <si>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</si>
  <si>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</si>
  <si>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</si>
  <si>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</si>
  <si>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</si>
  <si>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</si>
  <si>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</si>
  <si>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</si>
  <si>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</si>
  <si>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</si>
  <si>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</si>
  <si>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</si>
  <si>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</si>
  <si>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</si>
  <si>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</si>
  <si>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</si>
  <si>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</si>
  <si>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</si>
  <si>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</si>
  <si>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</si>
  <si>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</si>
  <si>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</si>
  <si>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</si>
  <si>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</si>
  <si>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</si>
  <si>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</si>
  <si>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</si>
  <si>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</si>
  <si>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</si>
  <si>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</si>
  <si>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</si>
  <si>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</si>
  <si>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</si>
  <si>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</si>
  <si>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</si>
  <si>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</si>
  <si>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</si>
  <si>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</si>
  <si>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</si>
  <si>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</si>
  <si>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</si>
  <si>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</si>
  <si>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</si>
  <si>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</si>
  <si>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</si>
  <si>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</si>
  <si>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</si>
  <si>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</si>
  <si>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</si>
  <si>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</si>
  <si>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</si>
  <si>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</si>
  <si>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</si>
  <si>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</si>
  <si>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</si>
  <si>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</si>
  <si>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</si>
  <si>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</si>
  <si>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</si>
  <si>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</si>
  <si>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</si>
  <si>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</si>
  <si>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</si>
  <si>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</si>
  <si>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</si>
  <si>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</si>
  <si>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</si>
  <si>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</si>
  <si>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</si>
  <si>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</si>
  <si>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</si>
  <si>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</si>
  <si>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</si>
  <si>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</si>
  <si>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</si>
  <si>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</si>
  <si>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</si>
  <si>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</si>
  <si>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</si>
  <si>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</si>
  <si>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</si>
  <si>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</si>
  <si>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</si>
  <si>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</si>
  <si>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</si>
  <si>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</si>
  <si>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</si>
  <si>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</si>
  <si>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</si>
  <si>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</si>
  <si>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</si>
  <si>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</si>
  <si>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</si>
  <si>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</si>
  <si>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</si>
  <si>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</si>
  <si>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</si>
  <si>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</si>
  <si>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</si>
  <si>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</si>
  <si>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</si>
  <si>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</si>
  <si>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</si>
  <si>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</si>
  <si>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</si>
  <si>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</si>
  <si>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</si>
  <si>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</si>
  <si>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</si>
  <si>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</si>
  <si>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</si>
  <si>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</si>
  <si>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</si>
  <si>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</si>
  <si>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</si>
  <si>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</si>
  <si>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</si>
  <si>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</si>
  <si>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</si>
  <si>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</si>
  <si>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</si>
  <si>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</si>
  <si>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</si>
  <si>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</si>
  <si>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</si>
  <si>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</si>
  <si>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</si>
  <si>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</si>
  <si>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</si>
  <si>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</si>
  <si>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</si>
  <si>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</si>
  <si>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</si>
  <si>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</si>
  <si>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</si>
  <si>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</si>
  <si>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</si>
  <si>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</si>
  <si>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</si>
  <si>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</si>
  <si>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</si>
  <si>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</si>
  <si>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</si>
  <si>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</si>
  <si>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</si>
  <si>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</si>
  <si>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</si>
  <si>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</si>
  <si>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</si>
  <si>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</si>
  <si>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</si>
  <si>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</si>
  <si>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</si>
  <si>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</si>
  <si>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</si>
  <si>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</si>
  <si>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</si>
  <si>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</si>
  <si>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</si>
  <si>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</si>
  <si>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</si>
  <si>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</si>
  <si>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</si>
  <si>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</si>
  <si>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</si>
  <si>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</si>
  <si>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</si>
  <si>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</si>
  <si>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</si>
  <si>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</si>
  <si>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</si>
  <si>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</si>
  <si>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</si>
  <si>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</si>
  <si>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</si>
  <si>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</si>
  <si>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</si>
  <si>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</si>
  <si>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</si>
  <si>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</si>
  <si>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</si>
  <si>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</si>
  <si>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</si>
  <si>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</si>
  <si>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</si>
  <si>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</si>
  <si>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</si>
  <si>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</si>
  <si>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</si>
  <si>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</si>
  <si>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</si>
  <si>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</si>
  <si>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</si>
  <si>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</si>
  <si>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</si>
  <si>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</si>
  <si>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</si>
  <si>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</si>
  <si>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</si>
  <si>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</si>
  <si>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</si>
  <si>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</si>
  <si>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</si>
  <si>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</si>
  <si>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</si>
  <si>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</si>
  <si>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</si>
  <si>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</si>
  <si>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</si>
  <si>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</si>
  <si>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</si>
  <si>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</si>
  <si>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</si>
  <si>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</si>
  <si>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</si>
  <si>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</si>
  <si>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</si>
  <si>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</si>
  <si>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</si>
  <si>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</si>
  <si>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</si>
  <si>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</si>
  <si>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</si>
  <si>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</si>
  <si>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</si>
  <si>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</si>
  <si>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</si>
  <si>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</si>
  <si>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</si>
  <si>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</si>
  <si>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</si>
  <si>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</si>
  <si>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</si>
  <si>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</si>
  <si>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</si>
  <si>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</si>
  <si>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</si>
  <si>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</si>
  <si>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</si>
  <si>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</si>
  <si>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</si>
  <si>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</si>
  <si>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</si>
  <si>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</si>
  <si>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</si>
  <si>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</si>
  <si>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</si>
  <si>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</si>
  <si>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</si>
  <si>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</si>
  <si>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</si>
  <si>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</si>
  <si>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</si>
  <si>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</si>
  <si>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</si>
  <si>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</si>
  <si>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</si>
  <si>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</si>
  <si>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</si>
  <si>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</si>
  <si>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</si>
  <si>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</si>
  <si>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</si>
  <si>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</si>
  <si>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</si>
  <si>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</si>
  <si>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</si>
  <si>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</si>
  <si>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</si>
  <si>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</si>
  <si>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</si>
  <si>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</si>
  <si>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</si>
  <si>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</si>
  <si>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</si>
  <si>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</si>
  <si>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</si>
  <si>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</si>
  <si>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</si>
  <si>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</si>
  <si>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</si>
  <si>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</si>
  <si>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</si>
  <si>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</si>
  <si>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</si>
  <si>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</si>
  <si>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</si>
  <si>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</si>
  <si>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</si>
  <si>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</si>
  <si>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</si>
  <si>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</si>
  <si>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</si>
  <si>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</si>
  <si>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</si>
  <si>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</si>
  <si>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</si>
  <si>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</si>
  <si>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</si>
  <si>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</si>
  <si>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</si>
  <si>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</si>
  <si>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</si>
  <si>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</si>
  <si>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</si>
  <si>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</si>
  <si>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</si>
  <si>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</si>
  <si>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</si>
  <si>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</si>
  <si>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</si>
  <si>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</si>
  <si>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</si>
  <si>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</si>
  <si>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</si>
  <si>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</si>
  <si>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</si>
  <si>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</si>
  <si>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</si>
  <si>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</si>
  <si>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</si>
  <si>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</si>
  <si>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</si>
  <si>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</si>
  <si>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</si>
  <si>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</si>
  <si>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</si>
  <si>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</si>
  <si>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</si>
  <si>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</si>
  <si>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</si>
  <si>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</si>
  <si>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</si>
  <si>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</si>
  <si>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</si>
  <si>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</si>
  <si>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</si>
  <si>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</si>
  <si>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</si>
  <si>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</si>
  <si>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</si>
  <si>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</si>
  <si>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</si>
  <si>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</si>
  <si>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</si>
  <si>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</si>
  <si>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</si>
  <si>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</si>
  <si>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</si>
  <si>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</si>
  <si>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</si>
  <si>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</si>
  <si>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</si>
  <si>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</si>
  <si>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</si>
  <si>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</si>
  <si>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</si>
  <si>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</si>
  <si>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</si>
  <si>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</si>
  <si>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</si>
  <si>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</si>
  <si>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</si>
  <si>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</si>
  <si>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</si>
  <si>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</si>
  <si>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</si>
  <si>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</si>
  <si>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</si>
  <si>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</si>
  <si>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</si>
  <si>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</si>
  <si>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</si>
  <si>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</si>
  <si>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</si>
  <si>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</si>
  <si>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</si>
  <si>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</si>
  <si>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</si>
  <si>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</si>
  <si>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</si>
  <si>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</si>
  <si>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</si>
  <si>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</si>
  <si>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</si>
  <si>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</si>
  <si>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</si>
  <si>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</si>
  <si>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</si>
  <si>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</si>
  <si>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</si>
  <si>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</si>
  <si>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</si>
  <si>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</si>
  <si>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</si>
  <si>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</si>
  <si>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</si>
  <si>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</si>
  <si>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</si>
  <si>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</si>
  <si>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</si>
  <si>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</si>
  <si>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</si>
  <si>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</si>
  <si>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</si>
  <si>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</si>
  <si>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</si>
  <si>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</si>
  <si>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</si>
  <si>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</si>
  <si>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</si>
  <si>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</si>
  <si>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</si>
  <si>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</si>
  <si>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</si>
  <si>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</si>
  <si>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</si>
  <si>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</si>
  <si>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</si>
  <si>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</si>
  <si>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</si>
  <si>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</si>
  <si>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</si>
  <si>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</si>
  <si>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</si>
  <si>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</si>
  <si>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</si>
  <si>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</si>
  <si>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</si>
  <si>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</si>
  <si>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</si>
  <si>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</si>
  <si>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</si>
  <si>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</si>
  <si>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</si>
  <si>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</si>
  <si>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</si>
  <si>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</si>
  <si>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</si>
  <si>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</si>
  <si>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</si>
  <si>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</si>
  <si>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</si>
  <si>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</si>
  <si>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</si>
  <si>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</si>
  <si>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</si>
  <si>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</si>
  <si>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</si>
  <si>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</si>
  <si>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</si>
  <si>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</si>
  <si>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</si>
  <si>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</si>
  <si>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</si>
  <si>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</si>
  <si>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</si>
  <si>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</si>
  <si>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</si>
  <si>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</si>
  <si>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</si>
  <si>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</si>
  <si>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</si>
  <si>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</si>
  <si>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</si>
  <si>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</si>
  <si>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</si>
  <si>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</si>
  <si>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</si>
  <si>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</si>
  <si>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</si>
  <si>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</si>
  <si>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</si>
  <si>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</si>
  <si>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</si>
  <si>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</si>
  <si>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</si>
  <si>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</si>
  <si>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</si>
  <si>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</si>
  <si>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</si>
  <si>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</si>
  <si>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</si>
  <si>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</si>
  <si>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</si>
  <si>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</si>
  <si>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</si>
  <si>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</si>
  <si>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</si>
  <si>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</si>
  <si>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</si>
  <si>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</si>
  <si>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</si>
  <si>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</si>
  <si>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</si>
  <si>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</si>
  <si>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</si>
  <si>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</si>
  <si>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</si>
  <si>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</si>
  <si>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</si>
  <si>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</si>
  <si>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</si>
  <si>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</si>
  <si>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</si>
  <si>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</si>
  <si>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</si>
  <si>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</si>
  <si>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</si>
  <si>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</si>
  <si>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</si>
  <si>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</si>
  <si>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</si>
  <si>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</si>
  <si>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</si>
  <si>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</si>
  <si>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</si>
  <si>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</si>
  <si>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</si>
  <si>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</si>
  <si>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</si>
  <si>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</si>
  <si>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</si>
  <si>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</si>
  <si>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</si>
  <si>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</si>
  <si>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</si>
  <si>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</si>
  <si>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</si>
  <si>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</si>
  <si>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</si>
  <si>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</si>
  <si>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</si>
  <si>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</si>
  <si>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</si>
  <si>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</si>
  <si>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</si>
  <si>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</si>
  <si>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</si>
  <si>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</si>
  <si>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</si>
  <si>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</si>
  <si>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</si>
  <si>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</si>
  <si>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</si>
  <si>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</si>
  <si>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</si>
  <si>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</si>
  <si>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</si>
  <si>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</si>
  <si>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</si>
  <si>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</si>
  <si>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</si>
  <si>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</si>
  <si>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</si>
  <si>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</si>
  <si>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</si>
  <si>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</si>
  <si>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</si>
  <si>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</si>
  <si>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</si>
  <si>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</si>
  <si>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</si>
  <si>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</si>
  <si>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</si>
  <si>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</si>
  <si>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</si>
  <si>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</si>
  <si>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</si>
  <si>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</si>
  <si>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</si>
  <si>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</si>
  <si>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</si>
  <si>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</si>
  <si>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</si>
  <si>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</si>
  <si>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</si>
  <si>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</si>
  <si>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</si>
  <si>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</si>
  <si>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</si>
  <si>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</si>
  <si>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</si>
  <si>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</si>
  <si>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</si>
  <si>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</si>
  <si>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</si>
  <si>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</si>
  <si>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</si>
  <si>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</si>
  <si>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</si>
  <si>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</si>
  <si>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</si>
  <si>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</si>
  <si>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</si>
  <si>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</si>
  <si>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</si>
  <si>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</si>
  <si>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</si>
  <si>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</si>
  <si>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</si>
  <si>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</si>
  <si>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</si>
  <si>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</si>
  <si>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</si>
  <si>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</si>
  <si>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</si>
  <si>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</si>
  <si>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</si>
  <si>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</si>
  <si>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</si>
  <si>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</si>
  <si>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</si>
  <si>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</si>
  <si>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</si>
  <si>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</si>
  <si>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</si>
  <si>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</si>
  <si>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</si>
  <si>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</si>
  <si>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</si>
  <si>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</si>
  <si>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</si>
  <si>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</si>
  <si>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</si>
  <si>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</si>
  <si>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</si>
  <si>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</si>
  <si>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</si>
  <si>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</si>
  <si>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</si>
  <si>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</si>
  <si>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</si>
  <si>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</si>
  <si>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</si>
  <si>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</si>
  <si>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</si>
  <si>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</si>
  <si>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</si>
  <si>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</si>
  <si>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</si>
  <si>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</si>
  <si>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</si>
  <si>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</si>
  <si>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</si>
  <si>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</si>
  <si>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</si>
  <si>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</si>
  <si>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</si>
  <si>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</si>
  <si>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</si>
  <si>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</si>
  <si>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</si>
  <si>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</si>
  <si>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</si>
  <si>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</si>
  <si>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</si>
  <si>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</si>
  <si>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</si>
  <si>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</si>
  <si>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</si>
  <si>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</si>
  <si>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</si>
  <si>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</si>
  <si>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</si>
  <si>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</si>
  <si>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</si>
  <si>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</si>
  <si>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</si>
  <si>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</si>
  <si>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</si>
  <si>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</si>
  <si>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</si>
  <si>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</si>
  <si>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</si>
  <si>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</si>
  <si>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</si>
  <si>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</si>
  <si>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</si>
  <si>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</si>
  <si>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</si>
  <si>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</si>
  <si>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</si>
  <si>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</si>
  <si>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</si>
  <si>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</si>
  <si>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</si>
  <si>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</si>
  <si>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</si>
  <si>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</si>
  <si>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</si>
  <si>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</si>
  <si>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</si>
  <si>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</si>
  <si>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</si>
  <si>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</si>
  <si>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</si>
  <si>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</si>
  <si>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</si>
  <si>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</si>
  <si>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</si>
  <si>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</si>
  <si>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</si>
  <si>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</si>
  <si>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</si>
  <si>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</si>
  <si>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</si>
  <si>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</si>
  <si>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</si>
  <si>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</si>
  <si>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</si>
  <si>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</si>
  <si>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</si>
  <si>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</si>
  <si>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</si>
  <si>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</si>
  <si>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</si>
  <si>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</si>
  <si>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</si>
  <si>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</si>
  <si>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</si>
  <si>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</si>
  <si>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</si>
  <si>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</si>
  <si>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</si>
  <si>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</si>
  <si>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</si>
  <si>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</si>
  <si>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</si>
  <si>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</si>
  <si>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</si>
  <si>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</si>
  <si>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</si>
  <si>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</si>
  <si>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</si>
  <si>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</si>
  <si>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</si>
  <si>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</si>
  <si>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</si>
  <si>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</si>
  <si>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</si>
  <si>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</si>
  <si>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</si>
  <si>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</si>
  <si>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</si>
  <si>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</si>
  <si>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</si>
  <si>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</si>
  <si>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</si>
  <si>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</si>
  <si>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</si>
  <si>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</si>
  <si>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</si>
  <si>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</si>
  <si>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</si>
  <si>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</si>
  <si>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</si>
  <si>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</si>
  <si>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</si>
  <si>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</si>
  <si>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</si>
  <si>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</si>
  <si>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</si>
  <si>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</si>
  <si>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</si>
  <si>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</si>
  <si>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</si>
  <si>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</si>
  <si>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</si>
  <si>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</si>
  <si>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</si>
  <si>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</si>
  <si>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</si>
  <si>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</si>
  <si>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</si>
  <si>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</si>
  <si>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</si>
  <si>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</si>
  <si>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</si>
  <si>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</si>
  <si>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</si>
  <si>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</si>
  <si>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</si>
  <si>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</si>
  <si>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</si>
  <si>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</si>
  <si>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</si>
  <si>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</si>
  <si>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</si>
  <si>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</si>
  <si>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</si>
  <si>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</si>
  <si>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</si>
  <si>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</si>
  <si>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</si>
  <si>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</si>
  <si>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</si>
  <si>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</si>
  <si>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</si>
  <si>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</si>
  <si>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</si>
  <si>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</si>
  <si>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</si>
  <si>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</si>
  <si>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</si>
  <si>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</si>
  <si>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</si>
  <si>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</si>
  <si>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</si>
  <si>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</si>
  <si>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</si>
  <si>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</si>
  <si>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</si>
  <si>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</si>
  <si>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</si>
  <si>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</si>
  <si>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</si>
  <si>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</si>
  <si>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</si>
  <si>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</si>
  <si>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</si>
  <si>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</si>
  <si>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</si>
  <si>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</si>
  <si>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</si>
  <si>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</si>
  <si>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</si>
  <si>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</si>
  <si>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</si>
  <si>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</si>
  <si>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</si>
  <si>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</si>
  <si>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</si>
  <si>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</si>
  <si>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</si>
  <si>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</si>
  <si>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</si>
  <si>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</si>
  <si>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</si>
  <si>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</si>
  <si>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</si>
  <si>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</si>
  <si>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</si>
  <si>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</si>
  <si>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</si>
  <si>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</si>
  <si>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</si>
  <si>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</si>
  <si>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</si>
  <si>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</si>
  <si>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</si>
  <si>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</si>
  <si>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</si>
  <si>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</si>
  <si>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</si>
  <si>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</si>
  <si>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</si>
  <si>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</si>
  <si>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</si>
  <si>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</si>
  <si>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</si>
  <si>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</si>
  <si>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</si>
  <si>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</si>
  <si>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</si>
  <si>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</si>
  <si>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</si>
  <si>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</si>
  <si>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</si>
  <si>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</si>
  <si>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</si>
  <si>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</si>
  <si>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</si>
  <si>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</si>
  <si>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</si>
  <si>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</si>
  <si>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</si>
  <si>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</si>
  <si>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</si>
  <si>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</si>
  <si>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</si>
  <si>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</si>
  <si>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</si>
  <si>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</si>
  <si>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</si>
  <si>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</si>
  <si>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</si>
  <si>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</si>
  <si>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</si>
  <si>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</si>
  <si>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</si>
  <si>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</si>
  <si>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</si>
  <si>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</si>
  <si>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</si>
  <si>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</si>
  <si>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</si>
  <si>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</si>
  <si>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</si>
  <si>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</si>
  <si>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</si>
  <si>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</si>
  <si>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</si>
  <si>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</si>
  <si>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</si>
  <si>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</si>
  <si>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</si>
  <si>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</si>
  <si>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</si>
  <si>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</si>
  <si>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</si>
  <si>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</si>
  <si>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</si>
  <si>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</si>
  <si>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</si>
  <si>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</si>
  <si>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</si>
  <si>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</si>
  <si>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</si>
  <si>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</si>
  <si>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</si>
  <si>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</si>
  <si>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</si>
  <si>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</si>
  <si>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</si>
  <si>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</si>
  <si>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</si>
  <si>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</si>
  <si>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</si>
  <si>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</si>
  <si>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</si>
  <si>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</si>
  <si>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</si>
  <si>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</si>
  <si>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</si>
  <si>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</si>
  <si>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</si>
  <si>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</si>
  <si>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</si>
  <si>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</si>
  <si>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</si>
  <si>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</si>
  <si>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</si>
  <si>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</si>
  <si>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</si>
  <si>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</si>
  <si>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</si>
  <si>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</si>
  <si>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</si>
  <si>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</si>
  <si>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</si>
  <si>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</si>
  <si>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</si>
  <si>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</si>
  <si>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</si>
  <si>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</si>
  <si>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</si>
  <si>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</si>
  <si>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</si>
  <si>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</si>
  <si>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</si>
  <si>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</si>
  <si>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</si>
  <si>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</si>
  <si>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</si>
  <si>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</si>
  <si>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</si>
  <si>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</si>
  <si>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</si>
  <si>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</si>
  <si>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</si>
  <si>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</si>
  <si>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</si>
  <si>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</si>
  <si>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</si>
  <si>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</si>
  <si>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</si>
  <si>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</si>
  <si>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</si>
  <si>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</si>
  <si>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</si>
  <si>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</si>
  <si>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</si>
  <si>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</si>
  <si>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</si>
  <si>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</si>
  <si>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</si>
  <si>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</si>
  <si>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</si>
  <si>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</si>
  <si>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</si>
  <si>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</si>
  <si>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</si>
  <si>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</si>
  <si>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</si>
  <si>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</si>
  <si>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</si>
  <si>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</si>
  <si>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</si>
  <si>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</si>
  <si>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</si>
  <si>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</si>
  <si>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</si>
  <si>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</si>
  <si>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</si>
  <si>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</si>
  <si>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</si>
  <si>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</si>
  <si>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</si>
  <si>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</si>
  <si>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</si>
  <si>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</si>
  <si>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</si>
  <si>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</si>
  <si>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</si>
  <si>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</si>
  <si>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</si>
  <si>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</si>
  <si>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</si>
  <si>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</si>
  <si>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</si>
  <si>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</si>
  <si>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</si>
  <si>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</si>
  <si>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</si>
  <si>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</si>
  <si>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</si>
  <si>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</si>
  <si>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</si>
  <si>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</si>
  <si>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</si>
  <si>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</si>
  <si>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</si>
  <si>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</si>
  <si>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</si>
  <si>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</si>
  <si>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</si>
  <si>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</si>
  <si>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</si>
  <si>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</si>
  <si>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</si>
  <si>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</si>
  <si>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</si>
  <si>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</si>
  <si>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</si>
  <si>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</si>
  <si>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</si>
  <si>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</si>
  <si>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</si>
  <si>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</si>
  <si>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</si>
  <si>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</si>
  <si>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</si>
  <si>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</si>
  <si>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</si>
  <si>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</si>
  <si>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</si>
  <si>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</si>
  <si>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</si>
  <si>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</si>
  <si>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</si>
  <si>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</si>
  <si>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</si>
  <si>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</si>
  <si>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</si>
  <si>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</si>
  <si>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</si>
  <si>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</si>
  <si>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</si>
  <si>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</si>
  <si>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</si>
  <si>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</si>
  <si>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</si>
  <si>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</si>
  <si>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</si>
  <si>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</si>
  <si>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</si>
  <si>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</si>
  <si>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</si>
  <si>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</si>
  <si>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</si>
  <si>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</si>
  <si>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</si>
  <si>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</si>
  <si>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</si>
  <si>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</si>
  <si>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</si>
  <si>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</si>
  <si>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</si>
  <si>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</si>
  <si>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</si>
  <si>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</si>
  <si>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</si>
  <si>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</si>
  <si>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</si>
  <si>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</si>
  <si>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</si>
  <si>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</si>
  <si>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</si>
  <si>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</si>
  <si>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</si>
  <si>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</si>
  <si>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</si>
  <si>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</si>
  <si>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</si>
  <si>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</si>
  <si>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</si>
  <si>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</si>
  <si>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</si>
  <si>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</si>
  <si>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</si>
  <si>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</si>
  <si>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</si>
  <si>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</si>
  <si>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</si>
  <si>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</si>
  <si>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</si>
  <si>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</si>
  <si>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</si>
  <si>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</si>
  <si>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</si>
  <si>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</si>
  <si>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</si>
  <si>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</si>
  <si>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</si>
  <si>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</si>
  <si>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</si>
  <si>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</si>
  <si>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</si>
  <si>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</si>
  <si>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</si>
  <si>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</si>
  <si>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</si>
  <si>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</si>
  <si>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</si>
  <si>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</si>
  <si>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</si>
  <si>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</si>
  <si>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</si>
  <si>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</si>
  <si>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</si>
  <si>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</si>
  <si>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</si>
  <si>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</si>
  <si>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</si>
  <si>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</si>
  <si>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</si>
  <si>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</si>
  <si>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</si>
  <si>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</si>
  <si>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</si>
  <si>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</si>
  <si>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</si>
  <si>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</si>
  <si>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</si>
  <si>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</si>
  <si>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</si>
  <si>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</si>
  <si>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</si>
  <si>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</si>
  <si>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</si>
  <si>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</si>
  <si>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</si>
  <si>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</si>
  <si>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</si>
  <si>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</si>
  <si>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</si>
  <si>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</si>
  <si>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</si>
  <si>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</si>
  <si>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</si>
  <si>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</si>
  <si>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</si>
  <si>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</si>
  <si>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</si>
  <si>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</si>
  <si>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</si>
  <si>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</si>
  <si>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</si>
  <si>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</si>
  <si>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</si>
  <si>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</si>
  <si>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</si>
  <si>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</si>
  <si>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</si>
  <si>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</si>
  <si>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</si>
  <si>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</si>
  <si>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</si>
  <si>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</si>
  <si>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</si>
  <si>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</si>
  <si>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</si>
  <si>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</si>
  <si>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</si>
  <si>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</si>
  <si>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</si>
  <si>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</si>
  <si>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</si>
  <si>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</si>
  <si>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</si>
  <si>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</si>
  <si>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</si>
  <si>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</si>
  <si>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</si>
  <si>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</si>
  <si>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</si>
  <si>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</si>
  <si>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</si>
  <si>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</si>
  <si>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</si>
  <si>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</si>
  <si>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</si>
  <si>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</si>
  <si>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</si>
  <si>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</si>
  <si>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</si>
  <si>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</si>
  <si>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</si>
  <si>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</si>
  <si>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</si>
  <si>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</si>
  <si>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</si>
  <si>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</si>
  <si>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</si>
  <si>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</si>
  <si>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</si>
  <si>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</si>
  <si>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</si>
  <si>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</si>
  <si>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</si>
  <si>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</si>
  <si>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</si>
  <si>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</si>
  <si>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</si>
  <si>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</si>
  <si>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</si>
  <si>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</si>
  <si>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</si>
  <si>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</si>
  <si>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</si>
  <si>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</si>
  <si>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</si>
  <si>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</si>
  <si>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</si>
  <si>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</si>
  <si>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</si>
  <si>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</si>
  <si>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</si>
  <si>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</si>
  <si>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</si>
  <si>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</si>
  <si>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</si>
  <si>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</si>
  <si>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</si>
  <si>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</si>
  <si>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</si>
  <si>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</si>
  <si>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</si>
  <si>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</si>
  <si>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</si>
  <si>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</si>
  <si>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</si>
  <si>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</si>
  <si>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</si>
  <si>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</si>
  <si>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</si>
  <si>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</si>
  <si>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</si>
  <si>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</si>
  <si>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</si>
  <si>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</si>
  <si>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</si>
  <si>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</si>
  <si>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</si>
  <si>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</si>
  <si>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</si>
  <si>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</si>
  <si>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</si>
  <si>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</si>
  <si>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</si>
  <si>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</si>
  <si>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</si>
  <si>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</si>
  <si>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</si>
  <si>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</si>
  <si>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</si>
  <si>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</si>
  <si>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</si>
  <si>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</si>
  <si>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</si>
  <si>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</si>
  <si>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</si>
  <si>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</si>
  <si>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</si>
  <si>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</si>
  <si>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</si>
  <si>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</si>
  <si>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</si>
  <si>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</si>
  <si>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</si>
  <si>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</si>
  <si>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</si>
  <si>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</si>
  <si>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</si>
  <si>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</si>
  <si>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</si>
  <si>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</si>
  <si>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</si>
  <si>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</si>
  <si>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</si>
  <si>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</si>
  <si>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</si>
  <si>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</si>
  <si>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</si>
  <si>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</si>
  <si>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</si>
  <si>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</si>
  <si>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</si>
  <si>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</si>
  <si>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</si>
  <si>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</si>
  <si>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</si>
  <si>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</si>
  <si>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</si>
  <si>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</si>
  <si>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</si>
  <si>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</si>
  <si>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</si>
  <si>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</si>
  <si>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</si>
  <si>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</si>
  <si>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</si>
  <si>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</si>
  <si>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</si>
  <si>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</si>
  <si>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</si>
  <si>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</si>
  <si>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</si>
  <si>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</si>
  <si>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</si>
  <si>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</si>
  <si>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</si>
  <si>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</si>
  <si>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</si>
  <si>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</si>
  <si>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</si>
  <si>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</si>
  <si>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</si>
  <si>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</si>
  <si>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</si>
  <si>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</si>
  <si>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</si>
  <si>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</si>
  <si>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</si>
  <si>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</si>
  <si>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</si>
  <si>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</si>
  <si>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</si>
  <si>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</si>
  <si>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</si>
  <si>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</si>
  <si>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</si>
  <si>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</si>
  <si>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</si>
  <si>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</si>
  <si>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</si>
  <si>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</si>
  <si>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</si>
  <si>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</si>
  <si>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</si>
  <si>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</si>
  <si>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</si>
  <si>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</si>
  <si>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</si>
  <si>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</si>
  <si>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</si>
  <si>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</si>
  <si>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</si>
  <si>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</si>
  <si>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</si>
  <si>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</si>
  <si>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</si>
  <si>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</si>
  <si>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</si>
  <si>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</si>
  <si>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</si>
  <si>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</si>
  <si>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</si>
  <si>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</si>
  <si>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</si>
  <si>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</si>
  <si>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</si>
  <si>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</si>
  <si>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</si>
  <si>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</si>
  <si>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</si>
  <si>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</si>
  <si>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</si>
  <si>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</si>
  <si>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</si>
  <si>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</si>
  <si>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</si>
  <si>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</si>
  <si>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</si>
  <si>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</si>
  <si>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</si>
  <si>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</si>
  <si>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</si>
  <si>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</si>
  <si>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</si>
  <si>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</si>
  <si>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</si>
  <si>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</si>
  <si>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</si>
  <si>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</si>
  <si>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</si>
  <si>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</si>
  <si>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</si>
  <si>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</si>
  <si>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</si>
  <si>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</si>
  <si>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</si>
  <si>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</si>
  <si>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</si>
  <si>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</si>
  <si>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</si>
  <si>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</si>
  <si>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</si>
  <si>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</si>
  <si>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</si>
  <si>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</si>
  <si>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</si>
  <si>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</si>
  <si>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</si>
  <si>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</si>
  <si>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</si>
  <si>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</si>
  <si>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</si>
  <si>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</si>
  <si>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</si>
  <si>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</si>
  <si>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</si>
  <si>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</si>
  <si>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</si>
  <si>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</si>
  <si>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</si>
  <si>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</si>
  <si>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</si>
  <si>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</si>
  <si>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</si>
  <si>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</si>
  <si>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</si>
  <si>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</si>
  <si>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</si>
  <si>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</si>
  <si>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</si>
  <si>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</si>
  <si>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</si>
  <si>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</si>
  <si>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</si>
  <si>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</si>
  <si>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</si>
  <si>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</si>
  <si>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</si>
  <si>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</si>
  <si>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</si>
  <si>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</si>
  <si>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</si>
  <si>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</si>
  <si>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</si>
  <si>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</si>
  <si>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</si>
  <si>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</si>
  <si>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</si>
  <si>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</si>
  <si>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</si>
  <si>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</si>
  <si>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</si>
  <si>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</si>
  <si>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</si>
  <si>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</si>
  <si>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</si>
  <si>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</si>
  <si>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</si>
  <si>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</si>
  <si>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</si>
  <si>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</si>
  <si>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</si>
  <si>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</si>
  <si>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</si>
  <si>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</si>
  <si>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</si>
  <si>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</si>
  <si>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</si>
  <si>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</si>
  <si>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</si>
  <si>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</si>
  <si>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</si>
  <si>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</si>
  <si>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</si>
  <si>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</si>
  <si>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</si>
  <si>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</si>
  <si>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</si>
  <si>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</si>
  <si>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</si>
  <si>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</si>
  <si>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</si>
  <si>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</si>
  <si>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</si>
  <si>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</si>
  <si>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</si>
  <si>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</si>
  <si>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</si>
  <si>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</si>
  <si>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</si>
  <si>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</si>
  <si>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</si>
  <si>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</si>
  <si>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</si>
  <si>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</si>
  <si>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</si>
  <si>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</si>
  <si>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</si>
  <si>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</si>
  <si>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</si>
  <si>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</si>
  <si>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</si>
  <si>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</si>
  <si>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</si>
  <si>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</si>
  <si>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</si>
  <si>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</si>
  <si>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</si>
  <si>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</si>
  <si>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</si>
  <si>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</si>
  <si>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</si>
  <si>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</si>
  <si>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</si>
  <si>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</si>
  <si>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</si>
  <si>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</si>
  <si>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</si>
  <si>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</si>
  <si>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</si>
  <si>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</si>
  <si>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</si>
  <si>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</si>
  <si>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</si>
  <si>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</si>
  <si>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</si>
  <si>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</si>
  <si>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</si>
  <si>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</si>
  <si>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</si>
  <si>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</si>
  <si>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</si>
  <si>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</si>
  <si>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</si>
  <si>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</si>
  <si>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</si>
  <si>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</si>
  <si>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</si>
  <si>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</si>
  <si>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</si>
  <si>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</si>
  <si>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</si>
  <si>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</si>
  <si>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</si>
  <si>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</si>
  <si>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</si>
  <si>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</si>
  <si>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</si>
  <si>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</si>
  <si>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</si>
  <si>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</si>
  <si>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</si>
  <si>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</si>
  <si>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</si>
  <si>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</si>
  <si>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</si>
  <si>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</si>
  <si>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</si>
  <si>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</si>
  <si>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</si>
  <si>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</si>
  <si>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</si>
  <si>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</si>
  <si>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</si>
  <si>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</si>
  <si>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</si>
  <si>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</si>
  <si>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</si>
  <si>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</si>
  <si>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</si>
  <si>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</si>
  <si>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</si>
  <si>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</si>
  <si>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</si>
  <si>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</si>
  <si>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</si>
  <si>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</si>
  <si>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</si>
  <si>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</si>
  <si>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</si>
  <si>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</si>
  <si>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</si>
  <si>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</si>
  <si>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</si>
  <si>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</si>
  <si>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</si>
  <si>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</si>
  <si>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</si>
  <si>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</si>
  <si>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</si>
  <si>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</si>
  <si>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</si>
  <si>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</si>
  <si>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</si>
  <si>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</si>
  <si>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</si>
  <si>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</si>
  <si>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</si>
  <si>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</si>
  <si>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</si>
  <si>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</si>
  <si>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</si>
  <si>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</si>
  <si>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</si>
  <si>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</si>
  <si>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</si>
  <si>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</si>
  <si>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</si>
  <si>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</si>
  <si>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</si>
  <si>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</si>
  <si>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</si>
  <si>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</si>
  <si>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</si>
  <si>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</si>
  <si>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</si>
  <si>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</si>
  <si>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</si>
  <si>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</si>
  <si>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</si>
  <si>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</si>
  <si>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</si>
  <si>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</si>
  <si>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</si>
  <si>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</si>
  <si>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</si>
  <si>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</si>
  <si>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</si>
  <si>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</si>
  <si>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</si>
  <si>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</si>
  <si>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</si>
  <si>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</si>
  <si>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</si>
  <si>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</si>
  <si>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</si>
  <si>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</si>
  <si>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</si>
  <si>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</si>
  <si>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</si>
  <si>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</si>
  <si>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</si>
  <si>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</si>
  <si>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</si>
  <si>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</si>
  <si>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</si>
  <si>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</si>
  <si>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</si>
  <si>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</si>
  <si>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</si>
  <si>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</si>
  <si>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</si>
  <si>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</si>
  <si>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</si>
  <si>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</si>
  <si>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</si>
  <si>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</si>
  <si>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</si>
  <si>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</si>
  <si>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</si>
  <si>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</si>
  <si>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</si>
  <si>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</si>
  <si>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</si>
  <si>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</si>
  <si>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</si>
  <si>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</si>
  <si>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</si>
  <si>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</si>
  <si>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</si>
  <si>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</si>
  <si>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</si>
  <si>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</si>
  <si>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</si>
  <si>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</si>
  <si>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</si>
  <si>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</si>
  <si>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</si>
  <si>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</si>
  <si>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</si>
  <si>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</si>
  <si>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</si>
  <si>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</si>
  <si>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</si>
  <si>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</si>
  <si>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</si>
  <si>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</si>
  <si>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</si>
  <si>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</si>
  <si>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</si>
  <si>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</si>
  <si>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</si>
  <si>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</si>
  <si>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</si>
  <si>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</si>
  <si>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</si>
  <si>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</si>
  <si>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</si>
  <si>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</si>
  <si>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</si>
  <si>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</si>
  <si>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</si>
  <si>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</si>
  <si>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</si>
  <si>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</si>
  <si>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</si>
  <si>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</si>
  <si>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</si>
  <si>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</si>
  <si>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</si>
  <si>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</si>
  <si>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</si>
  <si>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</si>
  <si>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</si>
  <si>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</si>
  <si>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</si>
  <si>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</si>
  <si>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</si>
  <si>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</si>
  <si>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</si>
  <si>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</si>
  <si>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</si>
  <si>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</si>
  <si>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</si>
  <si>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</si>
  <si>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</si>
  <si>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</si>
  <si>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</si>
  <si>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</si>
  <si>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</si>
  <si>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</si>
  <si>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</si>
  <si>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</si>
  <si>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</si>
  <si>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</si>
  <si>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</si>
  <si>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</si>
  <si>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</si>
  <si>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</si>
  <si>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</si>
  <si>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</si>
  <si>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</si>
  <si>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</si>
  <si>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</si>
  <si>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</si>
  <si>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</si>
  <si>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</si>
  <si>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</si>
  <si>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</si>
  <si>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</si>
  <si>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</si>
  <si>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</si>
  <si>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</si>
  <si>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</si>
  <si>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</si>
  <si>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</si>
  <si>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</si>
  <si>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</si>
  <si>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</si>
  <si>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</si>
  <si>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</si>
  <si>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</si>
  <si>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</si>
  <si>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</si>
  <si>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</si>
  <si>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</si>
  <si>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</si>
  <si>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</si>
  <si>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</si>
  <si>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</si>
  <si>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</si>
  <si>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</si>
  <si>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</si>
  <si>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</si>
  <si>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</si>
  <si>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</si>
  <si>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</si>
  <si>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</si>
  <si>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</si>
  <si>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</si>
  <si>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</si>
  <si>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</si>
  <si>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</si>
  <si>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</si>
  <si>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</si>
  <si>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</si>
  <si>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</si>
  <si>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</si>
  <si>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</si>
  <si>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</si>
  <si>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</si>
  <si>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</si>
  <si>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</si>
  <si>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</si>
  <si>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</si>
  <si>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</si>
  <si>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</si>
  <si>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</si>
  <si>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</si>
  <si>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</si>
  <si>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</si>
  <si>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</si>
  <si>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</si>
  <si>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</si>
  <si>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</si>
  <si>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</si>
  <si>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</si>
  <si>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</si>
  <si>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</si>
  <si>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</si>
  <si>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</si>
  <si>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</si>
  <si>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</si>
  <si>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</si>
  <si>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</si>
  <si>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</si>
  <si>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</si>
  <si>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</si>
  <si>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</si>
  <si>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</si>
  <si>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</si>
  <si>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</si>
  <si>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</si>
  <si>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</si>
  <si>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</si>
  <si>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</si>
  <si>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</si>
  <si>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</si>
  <si>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</si>
  <si>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</si>
  <si>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</si>
  <si>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</si>
  <si>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</si>
  <si>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</si>
  <si>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</si>
  <si>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</si>
  <si>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</si>
  <si>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</si>
  <si>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</si>
  <si>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</si>
  <si>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</si>
  <si>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</si>
  <si>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</si>
  <si>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</si>
  <si>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</si>
  <si>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</si>
  <si>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</si>
  <si>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</si>
  <si>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</si>
  <si>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</si>
  <si>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</si>
  <si>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</si>
  <si>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</si>
  <si>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</si>
  <si>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</si>
  <si>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</si>
  <si>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</si>
  <si>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</si>
  <si>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</si>
  <si>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</si>
  <si>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</si>
  <si>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</si>
  <si>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</si>
  <si>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</si>
  <si>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</si>
  <si>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</si>
  <si>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</si>
  <si>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</si>
  <si>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</si>
  <si>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</si>
  <si>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</si>
  <si>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</si>
  <si>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</si>
  <si>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</si>
  <si>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</si>
  <si>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</si>
  <si>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</si>
  <si>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</si>
  <si>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</si>
  <si>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</si>
  <si>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</si>
  <si>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</si>
  <si>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</si>
  <si>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</si>
  <si>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</si>
  <si>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</si>
  <si>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</si>
  <si>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</si>
  <si>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</si>
  <si>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</si>
  <si>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</si>
  <si>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</si>
  <si>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</si>
  <si>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</si>
  <si>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</si>
  <si>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</si>
  <si>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</si>
  <si>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</si>
  <si>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</si>
  <si>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</si>
  <si>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</si>
  <si>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</si>
  <si>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</si>
  <si>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</si>
  <si>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</si>
  <si>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</si>
  <si>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</si>
  <si>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</si>
  <si>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</si>
  <si>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</si>
  <si>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</si>
  <si>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</si>
  <si>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</si>
  <si>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</si>
  <si>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</si>
  <si>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</si>
  <si>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</si>
  <si>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</si>
  <si>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</si>
  <si>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</si>
  <si>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</si>
  <si>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</si>
  <si>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</si>
  <si>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</si>
  <si>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</si>
  <si>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</si>
  <si>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</si>
  <si>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</si>
  <si>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</si>
  <si>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</si>
  <si>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</si>
  <si>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</si>
  <si>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</si>
  <si>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</si>
  <si>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</si>
  <si>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</si>
  <si>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</si>
  <si>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</si>
  <si>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</si>
  <si>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</si>
  <si>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</si>
  <si>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</si>
  <si>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</si>
  <si>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</si>
  <si>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</si>
  <si>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</si>
  <si>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</si>
  <si>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</si>
  <si>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</si>
  <si>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</si>
  <si>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</si>
  <si>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</si>
  <si>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</si>
  <si>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</si>
  <si>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</si>
  <si>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</si>
  <si>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</si>
  <si>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</si>
  <si>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</si>
  <si>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</si>
  <si>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</si>
  <si>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</si>
  <si>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</si>
  <si>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</si>
  <si>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</si>
  <si>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</si>
  <si>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</si>
  <si>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</si>
  <si>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</si>
  <si>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</si>
  <si>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</si>
  <si>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</si>
  <si>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</si>
  <si>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</si>
  <si>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</si>
  <si>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</si>
  <si>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</si>
  <si>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</si>
  <si>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</si>
  <si>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</si>
  <si>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</si>
  <si>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</si>
  <si>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</si>
  <si>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</si>
  <si>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</si>
  <si>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</si>
  <si>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</si>
  <si>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</si>
  <si>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</si>
  <si>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</si>
  <si>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</si>
  <si>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</si>
  <si>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</si>
  <si>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</si>
  <si>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</si>
  <si>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</si>
  <si>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</si>
  <si>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</si>
  <si>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</si>
  <si>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</si>
  <si>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</si>
  <si>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</si>
  <si>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</si>
  <si>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</si>
  <si>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</si>
  <si>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</si>
  <si>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</si>
  <si>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</si>
  <si>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</si>
  <si>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</si>
  <si>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</si>
  <si>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</si>
  <si>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</si>
  <si>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</si>
  <si>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</si>
  <si>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</si>
  <si>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</si>
  <si>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</si>
  <si>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</si>
  <si>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</si>
  <si>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</si>
  <si>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</si>
  <si>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</si>
  <si>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</si>
  <si>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</si>
  <si>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</si>
  <si>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</si>
  <si>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</si>
  <si>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</si>
  <si>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</si>
  <si>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</si>
  <si>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</si>
  <si>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</si>
  <si>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</si>
  <si>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</si>
  <si>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</si>
  <si>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</si>
  <si>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</si>
  <si>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</si>
  <si>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</si>
  <si>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</si>
  <si>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</si>
  <si>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</si>
  <si>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</si>
  <si>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</si>
  <si>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</si>
  <si>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</si>
  <si>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</si>
  <si>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</si>
  <si>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</si>
  <si>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</si>
  <si>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</si>
  <si>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</si>
  <si>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</si>
  <si>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</si>
  <si>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</si>
  <si>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</si>
  <si>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</si>
  <si>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</si>
  <si>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</si>
  <si>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</si>
  <si>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</si>
  <si>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</si>
  <si>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</si>
  <si>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</si>
  <si>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</si>
  <si>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</si>
  <si>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</si>
  <si>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</si>
  <si>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</si>
  <si>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</si>
  <si>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</si>
  <si>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</si>
  <si>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</si>
  <si>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</si>
  <si>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</si>
  <si>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</si>
  <si>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</si>
  <si>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</si>
  <si>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</si>
  <si>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</si>
  <si>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</si>
  <si>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</si>
  <si>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</si>
  <si>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</si>
  <si>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</si>
  <si>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</si>
  <si>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</si>
  <si>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</si>
  <si>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</si>
  <si>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</si>
  <si>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</si>
  <si>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</si>
  <si>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</si>
  <si>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</si>
  <si>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</si>
  <si>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</si>
  <si>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</si>
  <si>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</si>
  <si>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</si>
  <si>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</si>
  <si>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</si>
  <si>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</si>
  <si>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</si>
  <si>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</si>
  <si>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</si>
  <si>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</si>
  <si>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</si>
  <si>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</si>
  <si>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</si>
  <si>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</si>
  <si>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</si>
  <si>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</si>
  <si>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</si>
  <si>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</si>
  <si>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</si>
  <si>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</si>
  <si>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</si>
  <si>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</si>
  <si>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</si>
  <si>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</si>
  <si>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</si>
  <si>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</si>
  <si>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</si>
  <si>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</si>
  <si>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</si>
  <si>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</si>
  <si>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</si>
  <si>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</si>
  <si>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</si>
  <si>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</si>
  <si>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</si>
  <si>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</si>
  <si>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</si>
  <si>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</si>
  <si>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</si>
  <si>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</si>
  <si>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</si>
  <si>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</si>
  <si>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</si>
  <si>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</si>
  <si>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</si>
  <si>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</si>
  <si>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</si>
  <si>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</si>
  <si>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</si>
  <si>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</si>
  <si>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</si>
  <si>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</si>
  <si>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</si>
  <si>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</si>
  <si>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</si>
  <si>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</si>
  <si>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</si>
  <si>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</si>
  <si>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</si>
  <si>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</si>
  <si>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</si>
  <si>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</si>
  <si>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</si>
  <si>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</si>
  <si>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</si>
  <si>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</si>
  <si>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</si>
  <si>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</si>
  <si>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</si>
  <si>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</si>
  <si>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</si>
  <si>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</si>
  <si>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</si>
  <si>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</si>
  <si>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</si>
  <si>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</si>
  <si>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</si>
  <si>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</si>
  <si>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</si>
  <si>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</si>
  <si>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</si>
  <si>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</si>
  <si>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</si>
  <si>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</si>
  <si>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</si>
  <si>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</si>
  <si>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</si>
  <si>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</si>
  <si>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</si>
  <si>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</si>
  <si>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</si>
  <si>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</si>
  <si>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</si>
  <si>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</si>
  <si>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</si>
  <si>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</si>
  <si>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</si>
  <si>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</si>
  <si>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</si>
  <si>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</si>
  <si>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</si>
  <si>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</si>
  <si>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</si>
  <si>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</si>
  <si>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</si>
  <si>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</si>
  <si>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</si>
  <si>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</si>
  <si>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</si>
  <si>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</si>
  <si>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</si>
  <si>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</si>
  <si>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</si>
  <si>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</si>
  <si>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</si>
  <si>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</si>
  <si>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</si>
  <si>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</si>
  <si>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</si>
  <si>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</si>
  <si>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</si>
  <si>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</si>
  <si>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</si>
  <si>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</si>
  <si>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</si>
  <si>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</si>
  <si>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</si>
  <si>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</si>
  <si>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</si>
  <si>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</si>
  <si>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</si>
  <si>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</si>
  <si>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</si>
  <si>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</si>
  <si>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</si>
  <si>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</si>
  <si>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</si>
  <si>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</si>
  <si>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</si>
  <si>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</si>
  <si>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</si>
  <si>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</si>
  <si>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</si>
  <si>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</si>
  <si>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</si>
  <si>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</si>
  <si>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</si>
  <si>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</si>
  <si>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</si>
  <si>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</si>
  <si>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</si>
  <si>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</si>
  <si>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</si>
  <si>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</si>
  <si>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</si>
  <si>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</si>
  <si>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</si>
  <si>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</si>
  <si>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</si>
  <si>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</si>
  <si>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</si>
  <si>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</si>
  <si>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</si>
  <si>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</si>
  <si>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</si>
  <si>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</si>
  <si>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</si>
  <si>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</si>
  <si>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</si>
  <si>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</si>
  <si>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</si>
  <si>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</si>
  <si>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</si>
  <si>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</si>
  <si>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</si>
  <si>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</si>
  <si>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</si>
  <si>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</si>
  <si>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</si>
  <si>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</si>
  <si>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</si>
  <si>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</si>
  <si>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</si>
  <si>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</si>
  <si>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</si>
  <si>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</si>
  <si>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</si>
  <si>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</si>
  <si>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</si>
  <si>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</si>
  <si>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</si>
  <si>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</si>
  <si>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</si>
  <si>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</si>
  <si>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</si>
  <si>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</si>
  <si>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</si>
  <si>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</si>
  <si>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</si>
  <si>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</si>
  <si>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</si>
  <si>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</si>
  <si>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</si>
  <si>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</si>
  <si>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</si>
  <si>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</si>
  <si>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</si>
  <si>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</si>
  <si>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</si>
  <si>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</si>
  <si>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</si>
  <si>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</si>
  <si>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</si>
  <si>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</si>
  <si>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</si>
  <si>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</si>
  <si>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</si>
  <si>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</si>
  <si>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</si>
  <si>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</si>
  <si>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</si>
  <si>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</si>
  <si>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</si>
  <si>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</si>
  <si>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</si>
  <si>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</si>
  <si>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</si>
  <si>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</si>
  <si>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</si>
  <si>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</si>
  <si>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</si>
  <si>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</si>
  <si>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</si>
  <si>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</si>
  <si>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</si>
  <si>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</si>
  <si>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</si>
  <si>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</si>
  <si>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</si>
  <si>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</si>
  <si>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</si>
  <si>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</si>
  <si>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</si>
  <si>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</si>
  <si>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</si>
  <si>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</si>
  <si>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</si>
  <si>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</si>
  <si>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</si>
  <si>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</si>
  <si>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</si>
  <si>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</si>
  <si>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</si>
  <si>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</si>
  <si>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</si>
  <si>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</si>
  <si>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</si>
  <si>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</si>
  <si>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</si>
  <si>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</si>
  <si>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</si>
  <si>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</si>
  <si>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</si>
  <si>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</si>
  <si>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</si>
  <si>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</si>
  <si>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</si>
  <si>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</si>
  <si>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</si>
  <si>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</si>
  <si>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</si>
  <si>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</si>
  <si>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</si>
  <si>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</si>
  <si>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</si>
  <si>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</si>
  <si>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</si>
  <si>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</si>
  <si>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</si>
  <si>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</si>
  <si>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</si>
  <si>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</si>
  <si>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</si>
  <si>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</si>
  <si>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</si>
  <si>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</si>
  <si>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</si>
  <si>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</si>
  <si>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</si>
  <si>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</si>
  <si>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</si>
  <si>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</si>
  <si>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</si>
  <si>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</si>
  <si>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</si>
  <si>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</si>
  <si>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</si>
  <si>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</si>
  <si>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</si>
  <si>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</si>
  <si>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</si>
  <si>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</si>
  <si>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</si>
  <si>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</si>
  <si>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</si>
  <si>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</si>
  <si>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</si>
  <si>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</si>
  <si>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</si>
  <si>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</si>
  <si>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</si>
  <si>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</si>
  <si>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</si>
  <si>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</si>
  <si>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</si>
  <si>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</si>
  <si>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</si>
  <si>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</si>
  <si>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</si>
  <si>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</si>
  <si>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</si>
  <si>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</si>
  <si>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</si>
  <si>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</si>
  <si>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</si>
  <si>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</si>
  <si>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</si>
  <si>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</si>
  <si>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</si>
  <si>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</si>
  <si>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</si>
  <si>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</si>
  <si>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</si>
  <si>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</si>
  <si>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</si>
  <si>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</si>
  <si>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</si>
  <si>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</si>
  <si>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</si>
  <si>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</si>
  <si>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</si>
  <si>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</si>
  <si>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</si>
  <si>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</si>
  <si>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</si>
  <si>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</si>
  <si>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</si>
  <si>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</si>
  <si>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</si>
  <si>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</si>
  <si>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</si>
  <si>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</si>
  <si>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</si>
  <si>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</si>
  <si>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</si>
  <si>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</si>
  <si>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</si>
  <si>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</si>
  <si>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</si>
  <si>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</si>
  <si>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</si>
  <si>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</si>
  <si>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</si>
  <si>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</si>
  <si>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</si>
  <si>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</si>
  <si>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</si>
  <si>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</si>
  <si>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</si>
  <si>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</si>
  <si>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</si>
  <si>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</si>
  <si>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</si>
  <si>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</si>
  <si>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</si>
  <si>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</si>
  <si>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</si>
  <si>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</si>
  <si>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</si>
  <si>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</si>
  <si>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</si>
  <si>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</si>
  <si>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</si>
  <si>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</si>
  <si>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</si>
  <si>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</si>
  <si>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</si>
  <si>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</si>
  <si>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</si>
  <si>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</si>
  <si>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</si>
  <si>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</si>
  <si>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</si>
  <si>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</si>
  <si>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</si>
  <si>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</si>
  <si>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</si>
  <si>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</si>
  <si>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</si>
  <si>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</si>
  <si>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</si>
  <si>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</si>
  <si>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</si>
  <si>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</si>
  <si>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</si>
  <si>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</si>
  <si>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</si>
  <si>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</si>
  <si>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</si>
  <si>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</si>
  <si>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</si>
  <si>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</si>
  <si>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</si>
  <si>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</si>
  <si>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</si>
  <si>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</si>
  <si>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</si>
  <si>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</si>
  <si>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</si>
  <si>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</si>
  <si>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</si>
  <si>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</si>
  <si>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</si>
  <si>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</si>
  <si>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</si>
  <si>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</si>
  <si>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</si>
  <si>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</si>
  <si>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</si>
  <si>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</si>
  <si>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</si>
  <si>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</si>
  <si>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</si>
  <si>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</si>
  <si>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</si>
  <si>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</si>
  <si>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</si>
  <si>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</si>
  <si>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</si>
  <si>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</si>
  <si>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</si>
  <si>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</si>
  <si>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</si>
  <si>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</si>
  <si>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</si>
  <si>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</si>
  <si>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</si>
  <si>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</si>
  <si>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</si>
  <si>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</si>
  <si>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</si>
  <si>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</si>
  <si>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</si>
  <si>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</si>
  <si>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</si>
  <si>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</si>
  <si>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</si>
  <si>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</si>
  <si>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</si>
  <si>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</si>
  <si>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</si>
  <si>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</si>
  <si>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</si>
  <si>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</si>
  <si>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</si>
  <si>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</si>
  <si>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</si>
  <si>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</si>
  <si>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</si>
  <si>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</si>
  <si>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</si>
  <si>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</si>
  <si>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</si>
  <si>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</si>
  <si>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</si>
  <si>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</si>
  <si>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</si>
  <si>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</si>
  <si>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</si>
  <si>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</si>
  <si>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</si>
  <si>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</si>
  <si>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</si>
  <si>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</si>
  <si>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</si>
  <si>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</si>
  <si>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</si>
  <si>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</si>
  <si>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</si>
  <si>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</si>
  <si>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</si>
  <si>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</si>
  <si>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</si>
  <si>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</si>
  <si>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</si>
  <si>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</si>
  <si>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</si>
  <si>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</si>
  <si>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</si>
  <si>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</si>
  <si>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</si>
  <si>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</si>
  <si>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</si>
  <si>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</si>
  <si>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</si>
  <si>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</si>
  <si>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</si>
  <si>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</si>
  <si>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</si>
  <si>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</si>
  <si>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</si>
  <si>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</si>
  <si>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</si>
  <si>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</si>
  <si>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</si>
  <si>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</si>
  <si>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</si>
  <si>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</si>
  <si>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</si>
  <si>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</si>
  <si>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</si>
  <si>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</si>
  <si>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</si>
  <si>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</si>
  <si>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</si>
  <si>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</si>
  <si>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</si>
  <si>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</si>
  <si>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</si>
  <si>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</si>
  <si>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</si>
  <si>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</si>
  <si>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</si>
  <si>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</si>
  <si>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</si>
  <si>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</si>
  <si>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</si>
  <si>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</si>
  <si>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</si>
  <si>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</si>
  <si>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</si>
  <si>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</si>
  <si>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</si>
  <si>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</si>
  <si>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</si>
  <si>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</si>
  <si>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</si>
  <si>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</si>
  <si>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</si>
  <si>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</si>
  <si>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</si>
  <si>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</si>
  <si>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</si>
  <si>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</si>
  <si>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</si>
  <si>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</si>
  <si>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</si>
  <si>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</si>
  <si>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</si>
  <si>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</si>
  <si>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</si>
  <si>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</si>
  <si>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</si>
  <si>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</si>
  <si>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</si>
  <si>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</si>
  <si>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</si>
  <si>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</si>
  <si>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</si>
  <si>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</si>
  <si>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</si>
  <si>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</si>
  <si>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</si>
  <si>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</si>
  <si>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</si>
  <si>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</si>
  <si>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</si>
  <si>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</si>
  <si>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</si>
  <si>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</si>
  <si>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</si>
  <si>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</si>
  <si>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</si>
  <si>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</si>
  <si>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</si>
  <si>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</si>
  <si>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</si>
  <si>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</si>
  <si>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</si>
  <si>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</si>
  <si>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</si>
  <si>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</si>
  <si>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</si>
  <si>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</si>
  <si>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</si>
  <si>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</si>
  <si>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</si>
  <si>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</si>
  <si>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</si>
  <si>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</si>
  <si>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</si>
  <si>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</si>
  <si>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</si>
  <si>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</si>
  <si>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</si>
  <si>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</si>
  <si>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</si>
  <si>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</si>
  <si>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</si>
  <si>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</si>
  <si>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</si>
  <si>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</si>
  <si>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</si>
  <si>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</si>
  <si>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</si>
  <si>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</si>
  <si>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</si>
  <si>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</si>
  <si>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</si>
  <si>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</si>
  <si>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</si>
  <si>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</si>
  <si>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</si>
  <si>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</si>
  <si>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</si>
  <si>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</si>
  <si>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</si>
  <si>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</si>
  <si>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</si>
  <si>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</si>
  <si>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</si>
  <si>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</si>
  <si>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</si>
  <si>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</si>
  <si>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</si>
  <si>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</si>
  <si>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</si>
  <si>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</si>
  <si>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</si>
  <si>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</si>
  <si>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</si>
  <si>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</si>
  <si>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</si>
  <si>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</si>
  <si>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</si>
  <si>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</si>
  <si>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</si>
  <si>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</si>
  <si>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</si>
  <si>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</si>
  <si>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</si>
  <si>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</si>
  <si>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</si>
  <si>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</si>
  <si>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</si>
  <si>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</si>
  <si>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</si>
  <si>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</si>
  <si>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</si>
  <si>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</si>
  <si>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</si>
  <si>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</si>
  <si>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</si>
  <si>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</si>
  <si>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</si>
  <si>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</si>
  <si>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</si>
  <si>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</si>
  <si>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</si>
  <si>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</si>
  <si>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</si>
  <si>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</si>
  <si>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</si>
  <si>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</si>
  <si>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</si>
  <si>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</si>
  <si>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</si>
  <si>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</si>
  <si>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</si>
  <si>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</si>
  <si>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</si>
  <si>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</si>
  <si>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</si>
  <si>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</si>
  <si>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</si>
  <si>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</si>
  <si>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</si>
  <si>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</si>
  <si>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</si>
  <si>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</si>
  <si>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</si>
  <si>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</si>
  <si>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</si>
  <si>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</si>
  <si>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</si>
  <si>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</si>
  <si>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</si>
  <si>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</si>
  <si>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</si>
  <si>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</si>
  <si>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</si>
  <si>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</si>
  <si>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</si>
  <si>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</si>
  <si>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</si>
  <si>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</si>
  <si>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</si>
  <si>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</si>
  <si>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</si>
  <si>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</si>
  <si>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</si>
  <si>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</si>
  <si>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</si>
  <si>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</si>
  <si>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</si>
  <si>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</si>
  <si>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</si>
  <si>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</si>
  <si>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</si>
  <si>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</si>
  <si>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</si>
  <si>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</si>
  <si>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</si>
  <si>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</si>
  <si>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</si>
  <si>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</si>
  <si>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</si>
  <si>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</si>
  <si>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</si>
  <si>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</si>
  <si>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</si>
  <si>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</si>
  <si>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</si>
  <si>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</si>
  <si>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</si>
  <si>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</si>
  <si>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</si>
  <si>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</si>
  <si>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</si>
  <si>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</si>
  <si>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</si>
  <si>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</si>
  <si>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</si>
  <si>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</si>
  <si>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</si>
  <si>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</si>
  <si>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</si>
  <si>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</si>
  <si>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</si>
  <si>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</si>
  <si>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</si>
  <si>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</si>
  <si>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</si>
  <si>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</si>
  <si>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</si>
  <si>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</si>
  <si>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</si>
  <si>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</si>
  <si>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</si>
  <si>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</si>
  <si>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</si>
  <si>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</si>
  <si>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</si>
  <si>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</si>
  <si>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</si>
  <si>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</si>
  <si>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</si>
  <si>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</si>
  <si>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</si>
  <si>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</si>
  <si>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</si>
  <si>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</si>
  <si>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</si>
  <si>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</si>
  <si>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</si>
  <si>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</si>
  <si>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</si>
  <si>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</si>
  <si>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</si>
  <si>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</si>
  <si>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</si>
  <si>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</si>
  <si>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</si>
  <si>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</si>
  <si>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</si>
  <si>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</si>
  <si>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</si>
  <si>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</si>
  <si>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</si>
  <si>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</si>
  <si>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</si>
  <si>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</si>
  <si>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</si>
  <si>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</si>
  <si>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</si>
  <si>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</si>
  <si>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</si>
  <si>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</si>
  <si>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</si>
  <si>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</si>
  <si>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</si>
  <si>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</si>
  <si>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</si>
  <si>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</si>
  <si>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</si>
  <si>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</si>
  <si>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</si>
  <si>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</si>
  <si>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</si>
  <si>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</si>
  <si>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</si>
  <si>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</si>
  <si>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</si>
  <si>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</si>
  <si>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</si>
  <si>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</si>
  <si>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</si>
  <si>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</si>
  <si>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</si>
  <si>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</si>
  <si>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</si>
  <si>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</si>
  <si>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</si>
  <si>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</si>
  <si>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</si>
  <si>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</si>
  <si>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</si>
  <si>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</si>
  <si>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</si>
  <si>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</si>
  <si>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</si>
  <si>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</si>
  <si>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</si>
  <si>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</si>
  <si>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</si>
  <si>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</si>
  <si>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</si>
  <si>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</si>
  <si>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</si>
  <si>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</si>
  <si>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</si>
  <si>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</si>
  <si>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</si>
  <si>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</si>
  <si>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</si>
  <si>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</si>
  <si>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</si>
  <si>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</si>
  <si>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</si>
  <si>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</si>
  <si>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</si>
  <si>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</si>
  <si>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</si>
  <si>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</si>
  <si>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</si>
  <si>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</si>
  <si>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</si>
  <si>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</si>
  <si>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</si>
  <si>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</si>
  <si>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</si>
  <si>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</si>
  <si>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</si>
  <si>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</si>
  <si>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</si>
  <si>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</si>
  <si>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</si>
  <si>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</si>
  <si>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</si>
  <si>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</si>
  <si>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</si>
  <si>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</si>
  <si>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</si>
  <si>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</si>
  <si>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</si>
  <si>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</si>
  <si>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</si>
  <si>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</si>
  <si>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</si>
  <si>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</si>
  <si>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</si>
  <si>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</si>
  <si>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</si>
  <si>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</si>
  <si>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</si>
  <si>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</si>
  <si>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</si>
  <si>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</si>
  <si>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</si>
  <si>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</si>
  <si>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</si>
  <si>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</si>
  <si>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</si>
  <si>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</si>
  <si>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</si>
  <si>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</si>
  <si>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</si>
  <si>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</si>
  <si>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</si>
  <si>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</si>
  <si>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</si>
  <si>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</si>
  <si>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</si>
  <si>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</si>
  <si>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</si>
  <si>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</si>
  <si>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</si>
  <si>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</si>
  <si>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</si>
  <si>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</si>
  <si>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</si>
  <si>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</si>
  <si>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</si>
  <si>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</si>
  <si>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</si>
  <si>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</si>
  <si>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</si>
  <si>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</si>
  <si>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</si>
  <si>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</si>
  <si>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</si>
  <si>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</si>
  <si>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</si>
  <si>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</si>
  <si>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</si>
  <si>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</si>
  <si>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</si>
  <si>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</si>
  <si>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</si>
  <si>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</si>
  <si>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</si>
  <si>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</si>
  <si>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</si>
  <si>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</si>
  <si>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</si>
  <si>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</si>
  <si>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</si>
  <si>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</si>
  <si>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</si>
  <si>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</si>
  <si>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</si>
  <si>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</si>
  <si>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</si>
  <si>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</si>
  <si>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</si>
  <si>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</si>
  <si>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</si>
  <si>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</si>
  <si>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</si>
  <si>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</si>
  <si>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</si>
  <si>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</si>
  <si>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</si>
  <si>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</si>
  <si>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</si>
  <si>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</si>
  <si>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</si>
  <si>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</si>
  <si>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</si>
  <si>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</si>
  <si>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</si>
  <si>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</si>
  <si>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</si>
  <si>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</si>
  <si>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</si>
  <si>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</si>
  <si>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</si>
  <si>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</si>
  <si>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</si>
  <si>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</si>
  <si>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</si>
  <si>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</si>
  <si>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</si>
  <si>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</si>
  <si>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</si>
  <si>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</si>
  <si>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</si>
  <si>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</si>
  <si>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</si>
  <si>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</si>
  <si>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</si>
  <si>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</si>
  <si>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</si>
  <si>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</si>
  <si>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</si>
  <si>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</si>
  <si>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</si>
  <si>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</si>
  <si>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</si>
  <si>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</si>
  <si>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</si>
  <si>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</si>
  <si>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</si>
  <si>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</si>
  <si>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</si>
  <si>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</si>
  <si>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</si>
  <si>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</si>
  <si>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</si>
  <si>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</si>
  <si>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</si>
  <si>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</si>
  <si>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</si>
  <si>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</si>
  <si>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</si>
  <si>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</si>
  <si>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</si>
  <si>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</si>
  <si>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</si>
  <si>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</si>
  <si>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</si>
  <si>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</si>
  <si>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</si>
  <si>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</si>
  <si>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</si>
  <si>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</si>
  <si>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</si>
  <si>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</si>
  <si>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</si>
  <si>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</si>
  <si>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</si>
  <si>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</si>
  <si>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</si>
  <si>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</si>
  <si>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</si>
  <si>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</si>
  <si>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</si>
  <si>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</si>
  <si>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</si>
  <si>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</si>
  <si>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</si>
  <si>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</si>
  <si>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</si>
  <si>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</si>
  <si>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</si>
  <si>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</si>
  <si>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</si>
  <si>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</si>
  <si>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</si>
  <si>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</si>
  <si>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</si>
  <si>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</si>
  <si>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</si>
  <si>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</si>
  <si>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</si>
  <si>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</si>
  <si>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</si>
  <si>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</si>
  <si>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</si>
  <si>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</si>
  <si>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</si>
  <si>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</si>
  <si>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</si>
  <si>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</si>
  <si>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</si>
  <si>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</si>
  <si>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</si>
  <si>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</si>
  <si>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</si>
  <si>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</si>
  <si>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</si>
  <si>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</si>
  <si>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</si>
  <si>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</si>
  <si>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</si>
  <si>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</si>
  <si>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</si>
  <si>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</si>
  <si>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</si>
  <si>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</si>
  <si>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</si>
  <si>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</si>
  <si>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</si>
  <si>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</si>
  <si>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</si>
  <si>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</si>
  <si>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</si>
  <si>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</si>
  <si>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</si>
  <si>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</si>
  <si>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</si>
  <si>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</si>
  <si>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</si>
  <si>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</si>
  <si>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</si>
  <si>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</si>
  <si>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</si>
  <si>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</si>
  <si>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</si>
  <si>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</si>
  <si>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</si>
  <si>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</si>
  <si>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</si>
  <si>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</si>
  <si>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</si>
  <si>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</si>
  <si>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</si>
  <si>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</si>
  <si>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</si>
  <si>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</si>
  <si>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</si>
  <si>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</si>
  <si>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</si>
  <si>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</si>
  <si>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</si>
  <si>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</si>
  <si>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</si>
  <si>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</si>
  <si>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</si>
  <si>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</si>
  <si>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</si>
  <si>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</si>
  <si>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</si>
  <si>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</si>
  <si>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</si>
  <si>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</si>
  <si>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</si>
  <si>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</si>
  <si>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</si>
  <si>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</si>
  <si>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</si>
  <si>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</si>
  <si>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</si>
  <si>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</si>
  <si>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</si>
  <si>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</si>
  <si>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</si>
  <si>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</si>
  <si>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</si>
  <si>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</si>
  <si>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</si>
  <si>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</si>
  <si>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</si>
  <si>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</si>
  <si>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</si>
  <si>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</si>
  <si>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</si>
  <si>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</si>
  <si>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</si>
  <si>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</si>
  <si>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</si>
  <si>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</si>
  <si>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</si>
  <si>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</si>
  <si>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</si>
  <si>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</si>
  <si>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</si>
  <si>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</si>
  <si>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</si>
  <si>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</si>
  <si>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</si>
  <si>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</si>
  <si>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</si>
  <si>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</si>
  <si>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</si>
  <si>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</si>
  <si>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</si>
  <si>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</si>
  <si>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</si>
  <si>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</si>
  <si>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</si>
  <si>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</si>
  <si>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</si>
  <si>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</si>
  <si>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</si>
  <si>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</si>
  <si>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</si>
  <si>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</si>
  <si>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</si>
  <si>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</si>
  <si>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</si>
  <si>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</si>
  <si>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</si>
  <si>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</si>
  <si>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</si>
  <si>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</si>
  <si>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</si>
  <si>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</si>
  <si>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</si>
  <si>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</si>
  <si>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</si>
  <si>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</si>
  <si>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</si>
  <si>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</si>
  <si>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</si>
  <si>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</si>
  <si>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</si>
  <si>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</si>
  <si>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</si>
  <si>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</si>
  <si>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</si>
  <si>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</si>
  <si>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</si>
  <si>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</si>
  <si>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</si>
  <si>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</si>
  <si>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</si>
  <si>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</si>
  <si>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</si>
  <si>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</si>
  <si>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</si>
  <si>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</si>
  <si>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</si>
  <si>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</si>
  <si>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</si>
  <si>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</si>
  <si>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</si>
  <si>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</si>
  <si>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</si>
  <si>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</si>
  <si>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</si>
  <si>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</si>
  <si>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</si>
  <si>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</si>
  <si>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</si>
  <si>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</si>
  <si>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</si>
  <si>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</si>
  <si>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</si>
  <si>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</si>
  <si>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</si>
  <si>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</si>
  <si>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</si>
  <si>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</si>
  <si>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</si>
  <si>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</si>
  <si>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</si>
  <si>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</si>
  <si>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</si>
  <si>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</si>
  <si>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</si>
  <si>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</si>
  <si>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</si>
  <si>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</si>
  <si>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</si>
  <si>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</si>
  <si>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</si>
  <si>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</si>
  <si>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</si>
  <si>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</si>
  <si>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</si>
  <si>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</si>
  <si>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</si>
  <si>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</si>
  <si>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</si>
  <si>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</si>
  <si>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</si>
  <si>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</si>
  <si>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</si>
  <si>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</si>
  <si>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</si>
  <si>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</si>
  <si>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</si>
  <si>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</si>
  <si>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</si>
  <si>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</si>
  <si>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</si>
  <si>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</si>
  <si>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</si>
  <si>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</si>
  <si>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</si>
  <si>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</si>
  <si>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</si>
  <si>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</si>
  <si>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</si>
  <si>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</si>
  <si>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</si>
  <si>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</si>
  <si>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</si>
  <si>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</si>
  <si>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</si>
  <si>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</si>
  <si>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</si>
  <si>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</si>
  <si>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</si>
  <si>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</si>
  <si>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</si>
  <si>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</si>
  <si>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</si>
  <si>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</si>
  <si>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</si>
  <si>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</si>
  <si>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</si>
  <si>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</si>
  <si>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</si>
  <si>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</si>
  <si>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</si>
  <si>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</si>
  <si>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</si>
  <si>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</si>
  <si>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</si>
  <si>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</si>
  <si>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</si>
  <si>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</si>
  <si>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</si>
  <si>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</si>
  <si>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</si>
  <si>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</si>
  <si>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</si>
  <si>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</si>
  <si>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</si>
  <si>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</si>
  <si>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</si>
  <si>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</si>
  <si>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</si>
  <si>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</si>
  <si>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</si>
  <si>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</si>
  <si>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</si>
  <si>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</si>
  <si>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</si>
  <si>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</si>
  <si>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</si>
  <si>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</si>
  <si>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</si>
  <si>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</si>
  <si>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</si>
  <si>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</si>
  <si>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</si>
  <si>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</si>
  <si>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</si>
  <si>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</si>
  <si>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</si>
  <si>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</si>
  <si>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</si>
  <si>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</si>
  <si>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</si>
  <si>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</si>
  <si>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</si>
  <si>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</si>
  <si>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</si>
  <si>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</si>
  <si>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</si>
  <si>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</si>
  <si>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</si>
  <si>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</si>
  <si>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</si>
  <si>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</si>
  <si>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</si>
  <si>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</si>
  <si>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</si>
  <si>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</si>
  <si>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</si>
  <si>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</si>
  <si>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</si>
  <si>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</si>
  <si>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</si>
  <si>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</si>
  <si>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</si>
  <si>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</si>
  <si>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</si>
  <si>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</si>
  <si>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</si>
  <si>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</si>
  <si>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</si>
  <si>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</si>
  <si>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</si>
  <si>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</si>
  <si>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</si>
  <si>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</si>
  <si>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</si>
  <si>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</si>
  <si>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</si>
  <si>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</si>
  <si>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</si>
  <si>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</si>
  <si>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</si>
  <si>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</si>
  <si>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</si>
  <si>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</si>
  <si>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</si>
  <si>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</si>
  <si>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</si>
  <si>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</si>
  <si>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</si>
  <si>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</si>
  <si>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</si>
  <si>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</si>
  <si>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</si>
  <si>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</si>
  <si>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</si>
  <si>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</si>
  <si>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</si>
  <si>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</si>
  <si>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</si>
  <si>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</si>
  <si>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</si>
  <si>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</si>
  <si>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</si>
  <si>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</si>
  <si>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</si>
  <si>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</si>
  <si>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</si>
  <si>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</si>
  <si>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</si>
  <si>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</si>
  <si>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</si>
  <si>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</si>
  <si>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</si>
  <si>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</si>
  <si>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</si>
  <si>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</si>
  <si>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</si>
  <si>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</si>
  <si>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</si>
  <si>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</si>
  <si>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</si>
  <si>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</si>
  <si>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</si>
  <si>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</si>
  <si>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</si>
  <si>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</si>
  <si>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</si>
  <si>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</si>
  <si>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</si>
  <si>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</si>
  <si>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</si>
  <si>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</si>
  <si>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</si>
  <si>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</si>
  <si>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</si>
  <si>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</si>
  <si>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</si>
  <si>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</si>
  <si>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</si>
  <si>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</si>
  <si>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</si>
  <si>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</si>
  <si>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</si>
  <si>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</si>
  <si>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</si>
  <si>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</si>
  <si>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</si>
  <si>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</si>
  <si>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</si>
  <si>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</si>
  <si>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</si>
  <si>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</si>
  <si>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</si>
  <si>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</si>
  <si>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</si>
  <si>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</si>
  <si>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</si>
  <si>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</si>
  <si>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</si>
  <si>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</si>
  <si>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</si>
  <si>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</si>
  <si>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</si>
  <si>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</si>
  <si>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</si>
  <si>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</si>
  <si>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</si>
  <si>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</si>
  <si>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</si>
  <si>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</si>
  <si>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</si>
  <si>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</si>
  <si>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</si>
  <si>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</si>
  <si>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</si>
  <si>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</si>
  <si>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</si>
  <si>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</si>
  <si>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</si>
  <si>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</si>
  <si>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</si>
  <si>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</si>
  <si>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</si>
  <si>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</si>
  <si>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</si>
  <si>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</si>
  <si>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</si>
  <si>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</si>
  <si>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</si>
  <si>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</si>
  <si>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</si>
  <si>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</si>
  <si>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</si>
  <si>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</si>
  <si>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</si>
  <si>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</si>
  <si>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</si>
  <si>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</si>
  <si>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</si>
  <si>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</si>
  <si>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</si>
  <si>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</si>
  <si>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</si>
  <si>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</si>
  <si>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</si>
  <si>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</si>
  <si>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</si>
  <si>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</si>
  <si>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</si>
  <si>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</si>
  <si>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</si>
  <si>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</si>
  <si>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</si>
  <si>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</si>
  <si>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</si>
  <si>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</si>
  <si>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</si>
  <si>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</si>
  <si>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</si>
  <si>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</si>
  <si>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</si>
  <si>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</si>
  <si>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</si>
  <si>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</si>
  <si>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</si>
  <si>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</si>
  <si>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</si>
  <si>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</si>
  <si>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</si>
  <si>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</si>
  <si>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</si>
  <si>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</si>
  <si>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</si>
  <si>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</si>
  <si>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</si>
  <si>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</si>
  <si>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</si>
  <si>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</si>
  <si>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</si>
  <si>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</si>
  <si>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</si>
  <si>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</si>
  <si>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</si>
  <si>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</si>
  <si>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</si>
  <si>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</si>
  <si>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</si>
  <si>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</si>
  <si>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</si>
  <si>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</si>
  <si>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</si>
  <si>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</si>
  <si>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</si>
  <si>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</si>
  <si>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</si>
  <si>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</si>
  <si>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</si>
  <si>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</si>
  <si>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</si>
  <si>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</si>
  <si>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</si>
  <si>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</si>
  <si>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</si>
  <si>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</si>
  <si>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</si>
  <si>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</si>
  <si>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</si>
  <si>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</si>
  <si>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</si>
  <si>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</si>
  <si>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</si>
  <si>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</si>
  <si>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</si>
  <si>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</si>
  <si>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</si>
  <si>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</si>
  <si>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</si>
  <si>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</si>
  <si>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</si>
  <si>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</si>
  <si>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</si>
  <si>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</si>
  <si>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</si>
  <si>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</si>
  <si>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</si>
  <si>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</si>
  <si>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</si>
  <si>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</si>
  <si>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</si>
  <si>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</si>
  <si>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</si>
  <si>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</si>
  <si>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</si>
  <si>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</si>
  <si>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</si>
  <si>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</si>
  <si>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</si>
  <si>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</si>
  <si>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</si>
  <si>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</si>
  <si>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</si>
  <si>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</si>
  <si>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</si>
  <si>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</si>
  <si>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</si>
  <si>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</si>
  <si>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</si>
  <si>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</si>
  <si>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</si>
  <si>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</si>
  <si>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</si>
  <si>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</si>
  <si>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</si>
  <si>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</si>
  <si>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</si>
  <si>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</si>
  <si>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</si>
  <si>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</si>
  <si>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</si>
  <si>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</si>
  <si>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</si>
  <si>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</si>
  <si>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</si>
  <si>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</si>
  <si>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</si>
  <si>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</si>
  <si>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</si>
  <si>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</si>
  <si>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</si>
  <si>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</si>
  <si>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</si>
  <si>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</si>
  <si>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</si>
  <si>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</si>
  <si>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</si>
  <si>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</si>
  <si>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</si>
  <si>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</si>
  <si>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</si>
  <si>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</si>
  <si>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</si>
  <si>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</si>
  <si>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</si>
  <si>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</si>
  <si>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</si>
  <si>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</si>
  <si>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</si>
  <si>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</si>
  <si>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</si>
  <si>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</si>
  <si>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</si>
  <si>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</si>
  <si>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</si>
  <si>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</si>
  <si>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</si>
  <si>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</si>
  <si>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</si>
  <si>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</si>
  <si>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</si>
  <si>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</si>
  <si>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</si>
  <si>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</si>
  <si>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</si>
  <si>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</si>
  <si>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</si>
  <si>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</si>
  <si>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</si>
  <si>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</si>
  <si>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</si>
  <si>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</si>
  <si>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</si>
  <si>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</si>
  <si>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</si>
  <si>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</si>
  <si>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</si>
  <si>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</si>
  <si>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</si>
  <si>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</si>
  <si>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</si>
  <si>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</si>
  <si>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</si>
  <si>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</si>
  <si>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</si>
  <si>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</si>
  <si>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</si>
  <si>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</si>
  <si>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</si>
  <si>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</si>
  <si>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</si>
  <si>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</si>
  <si>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</si>
  <si>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</si>
  <si>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</si>
  <si>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</si>
  <si>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</si>
  <si>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</si>
  <si>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</si>
  <si>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</si>
  <si>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</si>
  <si>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</si>
  <si>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</si>
  <si>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</si>
  <si>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</si>
  <si>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</si>
  <si>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</si>
  <si>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</si>
  <si>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</si>
  <si>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</si>
  <si>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</si>
  <si>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</si>
  <si>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</si>
  <si>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</si>
  <si>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</si>
  <si>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</si>
  <si>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</si>
  <si>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</si>
  <si>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</si>
  <si>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</si>
  <si>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</si>
  <si>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</si>
  <si>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</si>
  <si>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</si>
  <si>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</si>
  <si>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</si>
  <si>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</si>
  <si>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</si>
  <si>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</si>
  <si>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</si>
  <si>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</si>
  <si>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</si>
  <si>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</si>
  <si>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</si>
  <si>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</si>
  <si>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</si>
  <si>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</si>
  <si>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</si>
  <si>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</si>
  <si>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</si>
  <si>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</si>
  <si>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</si>
  <si>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</si>
  <si>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</si>
  <si>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</si>
  <si>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</si>
  <si>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</si>
  <si>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</si>
  <si>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</si>
  <si>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</si>
  <si>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</si>
  <si>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</si>
  <si>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</si>
  <si>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</si>
  <si>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</si>
  <si>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</si>
  <si>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</si>
  <si>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</si>
  <si>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</si>
  <si>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</si>
  <si>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</si>
  <si>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</si>
  <si>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</si>
  <si>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</si>
  <si>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</si>
  <si>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</si>
  <si>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</si>
  <si>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</si>
  <si>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</si>
  <si>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</si>
  <si>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</si>
  <si>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</si>
  <si>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</si>
  <si>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</si>
  <si>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</si>
  <si>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</si>
  <si>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</si>
  <si>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</si>
  <si>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</si>
  <si>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</si>
  <si>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</si>
  <si>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</si>
  <si>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</si>
  <si>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</si>
  <si>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</si>
  <si>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</si>
  <si>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</si>
  <si>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</si>
  <si>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</si>
  <si>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</si>
  <si>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</si>
  <si>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</si>
  <si>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</si>
  <si>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</si>
  <si>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</si>
  <si>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</si>
  <si>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</si>
  <si>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</si>
  <si>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</si>
  <si>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</si>
  <si>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</si>
  <si>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</si>
  <si>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</si>
  <si>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</si>
  <si>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</si>
  <si>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</si>
  <si>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</si>
  <si>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</si>
  <si>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</si>
  <si>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</si>
  <si>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</si>
  <si>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</si>
  <si>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</si>
  <si>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</si>
  <si>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</si>
  <si>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</si>
  <si>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</si>
  <si>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</si>
  <si>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</si>
  <si>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</si>
  <si>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</si>
  <si>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</si>
  <si>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</si>
  <si>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</si>
  <si>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</si>
  <si>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</si>
  <si>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</si>
  <si>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</si>
  <si>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</si>
  <si>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</si>
  <si>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</si>
  <si>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</si>
  <si>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</si>
  <si>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</si>
  <si>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</si>
  <si>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</si>
  <si>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</si>
  <si>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</si>
  <si>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</si>
  <si>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</si>
  <si>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</si>
  <si>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</si>
  <si>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</si>
  <si>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</si>
  <si>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</si>
  <si>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</si>
  <si>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</si>
  <si>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</si>
  <si>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</si>
  <si>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</si>
  <si>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</si>
  <si>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</si>
  <si>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</si>
  <si>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</si>
  <si>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</si>
  <si>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</si>
  <si>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</si>
  <si>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</si>
  <si>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</si>
  <si>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</si>
  <si>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</si>
  <si>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</si>
  <si>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</si>
  <si>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</si>
  <si>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</si>
  <si>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</si>
  <si>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</si>
  <si>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</si>
  <si>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</si>
  <si>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</si>
  <si>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</si>
  <si>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</si>
  <si>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</si>
  <si>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</si>
  <si>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</si>
  <si>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</si>
  <si>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</si>
  <si>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</si>
  <si>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</si>
  <si>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</si>
  <si>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</si>
  <si>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</si>
  <si>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</si>
  <si>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</si>
  <si>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</si>
  <si>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</si>
  <si>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</si>
  <si>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</si>
  <si>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</si>
  <si>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</si>
  <si>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</si>
  <si>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</si>
  <si>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</si>
  <si>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</si>
  <si>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</si>
  <si>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</si>
  <si>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</si>
  <si>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</si>
  <si>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</si>
  <si>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</si>
  <si>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</si>
  <si>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</si>
  <si>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</si>
  <si>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</si>
  <si>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</si>
  <si>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</si>
  <si>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</si>
  <si>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</si>
  <si>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</si>
  <si>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</si>
  <si>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</si>
  <si>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</si>
  <si>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</si>
  <si>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</si>
  <si>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</si>
  <si>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</si>
  <si>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</si>
  <si>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</si>
  <si>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</si>
  <si>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</si>
  <si>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</si>
  <si>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</si>
  <si>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</si>
  <si>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</si>
  <si>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</si>
  <si>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</si>
  <si>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</si>
  <si>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</si>
  <si>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</si>
  <si>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</si>
  <si>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</si>
  <si>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</si>
  <si>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</si>
  <si>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</si>
  <si>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</si>
  <si>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</si>
  <si>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</si>
  <si>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</si>
  <si>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</si>
  <si>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</si>
  <si>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</si>
  <si>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</si>
  <si>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</si>
  <si>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</si>
  <si>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</si>
  <si>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</si>
  <si>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</si>
  <si>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</si>
  <si>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</si>
  <si>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</si>
  <si>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</si>
  <si>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</si>
  <si>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</si>
  <si>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</si>
  <si>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</si>
  <si>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</si>
  <si>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</si>
  <si>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</si>
  <si>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</si>
  <si>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</si>
  <si>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</si>
  <si>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</si>
  <si>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</si>
  <si>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</si>
  <si>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</si>
  <si>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</si>
  <si>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</si>
  <si>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</si>
  <si>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</si>
  <si>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</si>
  <si>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</si>
  <si>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</si>
  <si>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</si>
  <si>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</si>
  <si>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</si>
  <si>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</si>
  <si>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</si>
  <si>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</si>
  <si>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</si>
  <si>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</si>
  <si>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</si>
  <si>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</si>
  <si>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</si>
  <si>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</si>
  <si>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</si>
  <si>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</si>
  <si>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</si>
  <si>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</si>
  <si>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</si>
  <si>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</si>
  <si>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</si>
  <si>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</si>
  <si>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</si>
  <si>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</si>
  <si>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</si>
  <si>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</si>
  <si>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</si>
  <si>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</si>
  <si>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</si>
  <si>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</si>
  <si>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</si>
  <si>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</si>
  <si>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</si>
  <si>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</si>
  <si>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</si>
  <si>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</si>
  <si>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</si>
  <si>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</si>
  <si>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</si>
  <si>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</si>
  <si>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</si>
  <si>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</si>
  <si>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</si>
  <si>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</si>
  <si>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</si>
  <si>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</si>
  <si>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</si>
  <si>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</si>
  <si>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</si>
  <si>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</si>
  <si>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</si>
  <si>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</si>
  <si>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</si>
  <si>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</si>
  <si>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</si>
  <si>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</si>
  <si>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</si>
  <si>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</si>
  <si>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</si>
  <si>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</si>
  <si>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</si>
  <si>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</si>
  <si>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</si>
  <si>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</si>
  <si>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</si>
  <si>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</si>
  <si>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</si>
  <si>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</si>
  <si>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</si>
  <si>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</si>
  <si>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</si>
  <si>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</si>
  <si>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</si>
  <si>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</si>
  <si>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</si>
  <si>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</si>
  <si>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</si>
  <si>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</si>
  <si>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</si>
  <si>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</si>
  <si>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</si>
  <si>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</si>
  <si>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</si>
  <si>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</si>
  <si>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</si>
  <si>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</si>
  <si>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</si>
  <si>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</si>
  <si>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</si>
  <si>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</si>
  <si>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</si>
  <si>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</si>
  <si>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</si>
  <si>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</si>
  <si>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</si>
  <si>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</si>
  <si>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</si>
  <si>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</si>
  <si>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</si>
  <si>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</si>
  <si>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</si>
  <si>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</si>
  <si>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</si>
  <si>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</si>
  <si>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</si>
  <si>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</si>
  <si>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</si>
  <si>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</si>
  <si>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</si>
  <si>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</si>
  <si>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</si>
  <si>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</si>
  <si>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</si>
  <si>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</si>
  <si>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</si>
  <si>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</si>
  <si>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</si>
  <si>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</si>
  <si>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</si>
  <si>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</si>
  <si>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</si>
  <si>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</si>
  <si>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</si>
  <si>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</si>
  <si>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</si>
  <si>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</si>
  <si>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</si>
  <si>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</si>
  <si>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</si>
  <si>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</si>
  <si>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</si>
  <si>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</si>
  <si>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</si>
  <si>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</si>
  <si>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</si>
  <si>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</si>
  <si>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</si>
  <si>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</si>
  <si>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</si>
  <si>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</si>
  <si>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</si>
  <si>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</si>
  <si>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</si>
  <si>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</si>
  <si>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</si>
  <si>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</si>
  <si>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</si>
  <si>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</si>
  <si>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</si>
  <si>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</si>
  <si>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</si>
  <si>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</si>
  <si>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</si>
  <si>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</si>
  <si>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</si>
  <si>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</si>
  <si>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</si>
  <si>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</si>
  <si>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</si>
  <si>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</si>
  <si>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</si>
  <si>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</si>
  <si>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</si>
  <si>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</si>
  <si>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</si>
  <si>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</si>
  <si>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</si>
  <si>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</si>
  <si>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</si>
  <si>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</si>
  <si>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</si>
  <si>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</si>
  <si>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</si>
  <si>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</si>
  <si>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</si>
  <si>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</si>
  <si>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</si>
  <si>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</si>
  <si>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</si>
  <si>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</si>
  <si>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</si>
  <si>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</si>
  <si>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</si>
  <si>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</si>
  <si>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</si>
  <si>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</si>
  <si>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</si>
  <si>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</si>
  <si>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</si>
  <si>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</si>
  <si>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</si>
  <si>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</si>
  <si>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</si>
  <si>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</si>
  <si>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</si>
  <si>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</si>
  <si>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</si>
  <si>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</si>
  <si>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</si>
  <si>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</si>
  <si>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</si>
  <si>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</si>
  <si>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</si>
  <si>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</si>
  <si>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</si>
  <si>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</si>
  <si>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</si>
  <si>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</si>
  <si>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</si>
  <si>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</si>
  <si>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</si>
  <si>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</si>
  <si>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</si>
  <si>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</si>
  <si>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</si>
  <si>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</si>
  <si>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</si>
  <si>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</si>
  <si>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</si>
  <si>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</si>
  <si>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</si>
  <si>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</si>
  <si>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</si>
  <si>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</si>
  <si>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</si>
  <si>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</si>
  <si>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</si>
  <si>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</si>
  <si>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</si>
  <si>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</si>
  <si>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</si>
  <si>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</si>
  <si>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</si>
  <si>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</si>
  <si>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</si>
  <si>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</si>
  <si>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</si>
  <si>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</si>
  <si>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</si>
  <si>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</si>
  <si>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</si>
  <si>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</si>
  <si>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</si>
  <si>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</si>
  <si>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</si>
  <si>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</si>
  <si>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</si>
  <si>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</si>
  <si>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</si>
  <si>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</si>
  <si>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</si>
  <si>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</si>
  <si>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</si>
  <si>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</si>
  <si>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</si>
  <si>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</si>
  <si>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</si>
  <si>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</si>
  <si>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</si>
  <si>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</si>
  <si>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</si>
  <si>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</si>
  <si>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</si>
  <si>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</si>
  <si>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</si>
  <si>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</si>
  <si>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</si>
  <si>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</si>
  <si>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</si>
  <si>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</si>
  <si>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</si>
  <si>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</si>
  <si>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</si>
  <si>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</si>
  <si>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</si>
  <si>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</si>
  <si>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</si>
  <si>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</si>
  <si>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</si>
  <si>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</si>
  <si>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</si>
  <si>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</si>
  <si>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</si>
  <si>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</si>
  <si>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</si>
  <si>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</si>
  <si>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</si>
  <si>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</si>
  <si>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</si>
  <si>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</si>
  <si>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</si>
  <si>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</si>
  <si>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</si>
  <si>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</si>
  <si>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</si>
  <si>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</si>
  <si>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</si>
  <si>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</si>
  <si>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</si>
  <si>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</si>
  <si>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</si>
  <si>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</si>
  <si>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</si>
  <si>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</si>
  <si>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</si>
  <si>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</si>
  <si>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</si>
  <si>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</si>
  <si>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</si>
  <si>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</si>
  <si>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</si>
  <si>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</si>
  <si>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</si>
  <si>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</si>
  <si>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</si>
  <si>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</si>
  <si>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</si>
  <si>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</si>
  <si>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</si>
  <si>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</si>
  <si>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</si>
  <si>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</si>
  <si>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</si>
  <si>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</si>
  <si>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</si>
  <si>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</si>
  <si>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</si>
  <si>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</si>
  <si>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</si>
  <si>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</si>
  <si>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</si>
  <si>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</si>
  <si>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</si>
  <si>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</si>
  <si>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</si>
  <si>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</si>
  <si>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</si>
  <si>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</si>
  <si>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</si>
  <si>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</si>
  <si>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</si>
  <si>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</si>
  <si>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</si>
  <si>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</si>
  <si>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</si>
  <si>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</si>
  <si>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</si>
  <si>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</si>
  <si>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</si>
  <si>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</si>
  <si>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</si>
  <si>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</si>
  <si>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</si>
  <si>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</si>
  <si>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</si>
  <si>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</si>
  <si>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</si>
  <si>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</si>
  <si>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</si>
  <si>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</si>
  <si>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</si>
  <si>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</si>
  <si>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</si>
  <si>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</si>
  <si>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</si>
  <si>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</si>
  <si>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</si>
  <si>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</si>
  <si>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</si>
  <si>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</si>
  <si>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</si>
  <si>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</si>
  <si>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</si>
  <si>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</si>
  <si>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</si>
  <si>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</si>
  <si>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</si>
  <si>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</si>
  <si>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</si>
  <si>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</si>
  <si>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</si>
  <si>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</si>
  <si>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</si>
  <si>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</si>
  <si>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</si>
  <si>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</si>
  <si>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</si>
  <si>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</si>
  <si>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</si>
  <si>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</si>
  <si>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</si>
  <si>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</si>
  <si>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</si>
  <si>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</si>
  <si>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</si>
  <si>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</si>
  <si>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</si>
  <si>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</si>
  <si>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</si>
  <si>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</si>
  <si>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</si>
  <si>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</si>
  <si>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</si>
  <si>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</si>
  <si>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</si>
  <si>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</si>
  <si>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</si>
  <si>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</si>
  <si>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</si>
  <si>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</si>
  <si>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</si>
  <si>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</si>
  <si>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</si>
  <si>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</si>
  <si>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</si>
  <si>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</si>
  <si>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</si>
  <si>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</si>
  <si>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</si>
  <si>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</si>
  <si>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</si>
  <si>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</si>
  <si>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</si>
  <si>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</si>
  <si>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</si>
  <si>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</si>
  <si>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</si>
  <si>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</si>
  <si>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</si>
  <si>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</si>
  <si>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</si>
  <si>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</si>
  <si>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</si>
  <si>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</si>
  <si>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</si>
  <si>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</si>
  <si>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</si>
  <si>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</si>
  <si>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</si>
  <si>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</si>
  <si>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</si>
  <si>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</si>
  <si>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</si>
  <si>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</si>
  <si>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</si>
  <si>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</si>
  <si>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</si>
  <si>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</si>
  <si>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</si>
  <si>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</si>
  <si>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</si>
  <si>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</si>
  <si>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</si>
  <si>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</si>
  <si>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</si>
  <si>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</si>
  <si>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</si>
  <si>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</si>
  <si>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</si>
  <si>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</si>
  <si>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</si>
  <si>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</si>
  <si>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</si>
  <si>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</si>
  <si>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</si>
  <si>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</si>
  <si>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</si>
  <si>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</si>
  <si>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</si>
  <si>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</si>
  <si>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</si>
  <si>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</si>
  <si>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</si>
  <si>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</si>
  <si>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</si>
  <si>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</si>
  <si>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</si>
  <si>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</si>
  <si>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</si>
  <si>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</si>
  <si>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</si>
  <si>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</si>
  <si>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</si>
  <si>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</si>
  <si>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</si>
  <si>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</si>
  <si>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</si>
  <si>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</si>
  <si>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</si>
  <si>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</si>
  <si>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</si>
  <si>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</si>
  <si>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</si>
  <si>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</si>
  <si>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</si>
  <si>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</si>
  <si>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</si>
  <si>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</si>
  <si>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</si>
  <si>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</si>
  <si>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</si>
  <si>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</si>
  <si>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</si>
  <si>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</si>
  <si>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</si>
  <si>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</si>
  <si>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</si>
  <si>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</si>
  <si>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</si>
  <si>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</si>
  <si>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</si>
  <si>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</si>
  <si>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</si>
  <si>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</si>
  <si>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</si>
  <si>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</si>
  <si>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</si>
  <si>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</si>
  <si>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</si>
  <si>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</si>
  <si>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</si>
  <si>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</si>
  <si>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</si>
  <si>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</si>
  <si>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</si>
  <si>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</si>
  <si>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</si>
  <si>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</si>
  <si>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</si>
  <si>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</si>
  <si>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</si>
  <si>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</si>
  <si>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</si>
  <si>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</si>
  <si>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</si>
  <si>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</si>
  <si>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</si>
  <si>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</si>
  <si>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</si>
  <si>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</si>
  <si>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</si>
  <si>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</si>
  <si>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</si>
  <si>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</si>
  <si>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</si>
  <si>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</si>
  <si>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</si>
  <si>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</si>
  <si>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</si>
  <si>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</si>
  <si>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</si>
  <si>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</si>
  <si>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</si>
  <si>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</si>
  <si>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</si>
  <si>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</si>
  <si>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</si>
  <si>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</si>
  <si>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</si>
  <si>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</si>
  <si>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</si>
  <si>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</si>
  <si>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</si>
  <si>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</si>
  <si>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</si>
  <si>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</si>
  <si>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</si>
  <si>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</si>
  <si>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</si>
  <si>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</si>
  <si>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</si>
  <si>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</si>
  <si>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</si>
  <si>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</si>
  <si>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</si>
  <si>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</si>
  <si>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</si>
  <si>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</si>
  <si>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</si>
  <si>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</si>
  <si>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</si>
  <si>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</si>
  <si>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</si>
  <si>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</si>
  <si>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</si>
  <si>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</si>
  <si>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</si>
  <si>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</si>
  <si>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</si>
  <si>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</si>
  <si>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</si>
  <si>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</si>
  <si>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</si>
  <si>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</si>
  <si>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</si>
  <si>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</si>
  <si>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</si>
  <si>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</si>
  <si>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</si>
  <si>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</si>
  <si>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</si>
  <si>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</si>
  <si>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</si>
  <si>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</si>
  <si>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</si>
  <si>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</si>
  <si>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</si>
  <si>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</si>
  <si>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</si>
  <si>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</si>
  <si>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</si>
  <si>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</si>
  <si>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</si>
  <si>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</si>
  <si>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</si>
  <si>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</si>
  <si>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</si>
  <si>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</si>
  <si>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</si>
  <si>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</si>
  <si>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</si>
  <si>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</si>
  <si>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</si>
  <si>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</si>
  <si>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</si>
  <si>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</si>
  <si>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</si>
  <si>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</si>
  <si>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</si>
  <si>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</si>
  <si>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</si>
  <si>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</si>
  <si>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</si>
  <si>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</si>
  <si>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</si>
  <si>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</si>
  <si>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</si>
  <si>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</si>
  <si>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</si>
  <si>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</si>
  <si>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</si>
  <si>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</si>
  <si>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</si>
  <si>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</si>
  <si>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</si>
  <si>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</si>
  <si>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</si>
  <si>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</si>
  <si>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</si>
  <si>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</si>
  <si>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</si>
  <si>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</si>
  <si>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</si>
  <si>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</si>
  <si>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</si>
  <si>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</si>
  <si>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</si>
  <si>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</si>
  <si>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</si>
  <si>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</si>
  <si>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</si>
  <si>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</si>
  <si>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</si>
  <si>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</si>
  <si>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</si>
  <si>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</si>
  <si>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</si>
  <si>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</si>
  <si>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</si>
  <si>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</si>
  <si>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</si>
  <si>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</si>
  <si>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</si>
  <si>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</si>
  <si>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</si>
  <si>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</si>
  <si>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</si>
  <si>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</si>
  <si>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</si>
  <si>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</si>
  <si>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</si>
  <si>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</si>
  <si>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</si>
  <si>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</si>
  <si>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</si>
  <si>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</si>
  <si>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</si>
  <si>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</si>
  <si>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</si>
  <si>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</si>
  <si>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</si>
  <si>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</si>
  <si>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</si>
  <si>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</si>
  <si>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</si>
  <si>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</si>
  <si>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</si>
  <si>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</si>
  <si>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</si>
  <si>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</si>
  <si>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</si>
  <si>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</si>
  <si>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</si>
  <si>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</si>
  <si>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</si>
  <si>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</si>
  <si>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</si>
  <si>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</si>
  <si>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</si>
  <si>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</si>
  <si>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</si>
  <si>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</si>
  <si>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</si>
  <si>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</si>
  <si>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</si>
  <si>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</si>
  <si>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</si>
  <si>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</si>
  <si>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</si>
  <si>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</si>
  <si>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</si>
  <si>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</si>
  <si>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</si>
  <si>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</si>
  <si>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</si>
  <si>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</si>
  <si>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</si>
  <si>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</si>
  <si>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</si>
  <si>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</si>
  <si>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</si>
  <si>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</si>
  <si>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</si>
  <si>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</si>
  <si>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</si>
  <si>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</si>
  <si>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</si>
  <si>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</si>
  <si>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</si>
  <si>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</si>
  <si>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</si>
  <si>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</si>
  <si>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</si>
  <si>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</si>
  <si>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</si>
  <si>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</si>
  <si>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</si>
  <si>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</si>
  <si>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</si>
  <si>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</si>
  <si>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</si>
  <si>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</si>
  <si>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</si>
  <si>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</si>
  <si>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</si>
  <si>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</si>
  <si>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</si>
  <si>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</si>
  <si>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</si>
  <si>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</si>
  <si>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</si>
  <si>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</si>
  <si>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</si>
  <si>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</si>
  <si>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</si>
  <si>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</si>
  <si>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</si>
  <si>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</si>
  <si>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</si>
  <si>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</si>
  <si>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</si>
  <si>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</si>
  <si>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</si>
  <si>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</si>
  <si>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</si>
  <si>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</si>
  <si>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</si>
  <si>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</si>
  <si>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</si>
  <si>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</si>
  <si>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</si>
  <si>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</si>
  <si>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</si>
  <si>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</si>
  <si>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</si>
  <si>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</si>
  <si>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</si>
  <si>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</si>
  <si>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</si>
  <si>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</si>
  <si>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</si>
  <si>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</si>
  <si>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</si>
  <si>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</si>
  <si>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</si>
  <si>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</si>
  <si>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</si>
  <si>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</si>
  <si>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</si>
  <si>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</si>
  <si>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</si>
  <si>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</si>
  <si>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</si>
  <si>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</si>
  <si>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</si>
  <si>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</si>
  <si>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</si>
  <si>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</si>
  <si>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</si>
  <si>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</si>
  <si>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</si>
  <si>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</si>
  <si>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</si>
  <si>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</si>
  <si>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</si>
  <si>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</si>
  <si>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</si>
  <si>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</si>
  <si>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</si>
  <si>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</si>
  <si>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</si>
  <si>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</si>
  <si>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</si>
  <si>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</si>
  <si>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</si>
  <si>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</si>
  <si>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</si>
  <si>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</si>
  <si>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</si>
  <si>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</si>
  <si>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</si>
  <si>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</si>
  <si>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</si>
  <si>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</si>
  <si>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</si>
  <si>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</si>
  <si>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</si>
  <si>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</si>
  <si>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</si>
  <si>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</si>
  <si>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</si>
  <si>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</si>
  <si>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</si>
  <si>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</si>
  <si>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</si>
  <si>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</si>
  <si>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</si>
  <si>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</si>
  <si>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</si>
  <si>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</si>
  <si>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</si>
  <si>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</si>
  <si>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</si>
  <si>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</si>
  <si>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</si>
  <si>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</si>
  <si>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</si>
  <si>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</si>
  <si>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</si>
  <si>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</si>
  <si>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</si>
  <si>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</si>
  <si>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</si>
  <si>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</si>
  <si>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</si>
  <si>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</si>
  <si>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</si>
  <si>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</si>
  <si>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</si>
  <si>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</si>
  <si>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</si>
  <si>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</si>
  <si>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</si>
  <si>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</si>
  <si>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</si>
  <si>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</si>
  <si>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</si>
  <si>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</si>
  <si>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</si>
  <si>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</si>
  <si>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</si>
  <si>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</si>
  <si>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</si>
  <si>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</si>
  <si>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</si>
  <si>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</si>
  <si>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</si>
  <si>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</si>
  <si>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</si>
  <si>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</si>
  <si>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</si>
  <si>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</si>
  <si>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</si>
  <si>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</si>
  <si>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</si>
  <si>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</si>
  <si>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</si>
  <si>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</si>
  <si>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</si>
  <si>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</si>
  <si>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</si>
  <si>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</si>
  <si>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</si>
  <si>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</si>
  <si>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</si>
  <si>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</si>
  <si>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</si>
  <si>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</si>
  <si>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</si>
  <si>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</si>
  <si>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</si>
  <si>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</si>
  <si>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</si>
  <si>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</si>
  <si>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</si>
  <si>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</si>
  <si>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</si>
  <si>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</si>
  <si>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</si>
  <si>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</si>
  <si>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</si>
  <si>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</si>
  <si>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</si>
  <si>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</si>
  <si>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</si>
  <si>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</si>
  <si>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</si>
  <si>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</si>
  <si>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</si>
  <si>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</si>
  <si>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</si>
  <si>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</si>
  <si>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</si>
  <si>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</si>
  <si>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</si>
  <si>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</si>
  <si>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</si>
  <si>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</si>
  <si>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</si>
  <si>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</si>
  <si>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</si>
  <si>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</si>
  <si>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</si>
  <si>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</si>
  <si>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</si>
  <si>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</si>
  <si>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</si>
  <si>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</si>
  <si>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</si>
  <si>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</si>
  <si>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</si>
  <si>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</si>
  <si>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</si>
  <si>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</si>
  <si>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</si>
  <si>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</si>
  <si>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</si>
  <si>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</si>
  <si>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</si>
  <si>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</si>
  <si>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</si>
  <si>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</si>
  <si>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</si>
  <si>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</si>
  <si>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</si>
  <si>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</si>
  <si>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</si>
  <si>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</si>
  <si>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</si>
  <si>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</si>
  <si>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</si>
  <si>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</si>
  <si>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</si>
  <si>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</si>
  <si>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</si>
  <si>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</si>
  <si>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</si>
  <si>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</si>
  <si>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</si>
  <si>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</si>
  <si>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</si>
  <si>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</si>
  <si>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</si>
  <si>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</si>
  <si>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</si>
  <si>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</si>
  <si>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</si>
  <si>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</si>
  <si>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</si>
  <si>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</si>
  <si>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</si>
  <si>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</si>
  <si>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</si>
  <si>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</si>
  <si>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</si>
  <si>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</si>
  <si>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</si>
  <si>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</si>
  <si>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</si>
  <si>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</si>
  <si>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</si>
  <si>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</si>
  <si>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</si>
  <si>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</si>
  <si>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</si>
  <si>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</si>
  <si>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</si>
  <si>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</si>
  <si>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</si>
  <si>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</si>
  <si>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</si>
  <si>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</si>
  <si>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</si>
  <si>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</si>
  <si>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</si>
  <si>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</si>
  <si>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</si>
  <si>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</si>
  <si>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</si>
  <si>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</si>
  <si>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</si>
  <si>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</si>
  <si>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</si>
  <si>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</si>
  <si>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</si>
  <si>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</si>
  <si>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</si>
  <si>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</si>
  <si>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</si>
  <si>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</si>
  <si>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</si>
  <si>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</si>
  <si>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</si>
  <si>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</si>
  <si>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</si>
  <si>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</si>
  <si>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</si>
  <si>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</si>
  <si>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</si>
  <si>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</si>
  <si>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</si>
  <si>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</si>
  <si>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</si>
  <si>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</si>
  <si>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</si>
  <si>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</si>
  <si>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</si>
  <si>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</si>
  <si>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</si>
  <si>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</si>
  <si>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</si>
  <si>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</si>
  <si>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</si>
  <si>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</si>
  <si>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</si>
  <si>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</si>
  <si>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</si>
  <si>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</si>
  <si>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</si>
  <si>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</si>
  <si>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</si>
  <si>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</si>
  <si>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</si>
  <si>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</si>
  <si>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</si>
  <si>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</si>
  <si>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</si>
  <si>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</si>
  <si>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</si>
  <si>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</si>
  <si>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</si>
  <si>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</si>
  <si>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</si>
  <si>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</si>
  <si>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</si>
  <si>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</si>
  <si>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</si>
  <si>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</si>
  <si>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</si>
  <si>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</si>
  <si>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</si>
  <si>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</si>
  <si>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</si>
  <si>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</si>
  <si>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</si>
  <si>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</si>
  <si>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</si>
  <si>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</si>
  <si>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</si>
  <si>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</si>
  <si>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</si>
  <si>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</si>
  <si>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</si>
  <si>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</si>
  <si>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</si>
  <si>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</si>
  <si>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</si>
  <si>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</si>
  <si>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</si>
  <si>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</si>
  <si>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</si>
  <si>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</si>
  <si>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</si>
  <si>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</si>
  <si>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</si>
  <si>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</si>
  <si>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</si>
  <si>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</si>
  <si>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</si>
  <si>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</si>
  <si>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</si>
  <si>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</si>
  <si>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</si>
  <si>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</si>
  <si>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</si>
  <si>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</si>
  <si>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</si>
  <si>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</si>
  <si>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</si>
  <si>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</si>
  <si>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</si>
  <si>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</si>
  <si>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</si>
  <si>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</si>
  <si>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</si>
  <si>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</si>
  <si>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</si>
  <si>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</si>
  <si>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</si>
  <si>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</si>
  <si>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</si>
  <si>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</si>
  <si>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</si>
  <si>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</si>
  <si>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</si>
  <si>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</si>
  <si>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</si>
  <si>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</si>
  <si>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</si>
  <si>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</si>
  <si>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</si>
  <si>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</si>
  <si>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</si>
  <si>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</si>
  <si>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</si>
  <si>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</si>
  <si>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</si>
  <si>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</si>
  <si>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</si>
  <si>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</si>
  <si>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</si>
  <si>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</si>
  <si>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</si>
  <si>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</si>
  <si>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</si>
  <si>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</si>
  <si>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</si>
  <si>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</si>
  <si>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</si>
  <si>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</si>
  <si>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</si>
  <si>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</si>
  <si>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</si>
  <si>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</si>
  <si>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</si>
  <si>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</si>
  <si>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</si>
  <si>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</si>
  <si>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</si>
  <si>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</si>
  <si>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</si>
  <si>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</si>
  <si>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</si>
  <si>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</si>
  <si>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</si>
  <si>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</si>
  <si>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</si>
  <si>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</si>
  <si>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</si>
  <si>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</si>
  <si>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</si>
  <si>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</si>
  <si>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</si>
  <si>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</si>
  <si>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</si>
  <si>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</si>
  <si>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</si>
  <si>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</si>
  <si>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</si>
  <si>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</si>
  <si>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</si>
  <si>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</si>
  <si>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</si>
  <si>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</si>
  <si>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</si>
  <si>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</si>
  <si>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</si>
  <si>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</si>
  <si>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</si>
  <si>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</si>
  <si>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</si>
  <si>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</si>
  <si>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</si>
  <si>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</si>
  <si>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</si>
  <si>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</si>
  <si>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</si>
  <si>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</si>
  <si>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</si>
  <si>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</si>
  <si>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</si>
  <si>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</si>
  <si>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</si>
  <si>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</si>
  <si>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</si>
  <si>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</si>
  <si>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</si>
  <si>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</si>
  <si>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</si>
  <si>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</si>
  <si>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</si>
  <si>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</si>
  <si>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</si>
  <si>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</si>
  <si>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</si>
  <si>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</si>
  <si>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</si>
  <si>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</si>
  <si>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</si>
  <si>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</si>
  <si>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</si>
  <si>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</si>
  <si>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</si>
  <si>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</si>
  <si>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</si>
  <si>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</si>
  <si>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</si>
  <si>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</si>
  <si>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</si>
  <si>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</si>
  <si>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</si>
  <si>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</si>
  <si>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</si>
  <si>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</si>
  <si>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</si>
  <si>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</si>
  <si>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</si>
  <si>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</si>
  <si>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</si>
  <si>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</si>
  <si>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</si>
  <si>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</si>
  <si>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</si>
  <si>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</si>
  <si>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</si>
  <si>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</si>
  <si>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</si>
  <si>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</si>
  <si>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</si>
  <si>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</si>
  <si>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</si>
  <si>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</si>
  <si>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</si>
  <si>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</si>
  <si>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</si>
  <si>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</si>
  <si>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</si>
  <si>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</si>
  <si>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</si>
  <si>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</si>
  <si>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</si>
  <si>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</si>
  <si>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</si>
  <si>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</si>
  <si>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</si>
  <si>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</si>
  <si>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</si>
  <si>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</si>
  <si>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</si>
  <si>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</si>
  <si>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</si>
  <si>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</si>
  <si>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</si>
  <si>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</si>
  <si>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</si>
  <si>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</si>
  <si>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</si>
  <si>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</si>
  <si>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</si>
  <si>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</si>
  <si>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</si>
  <si>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</si>
  <si>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</si>
  <si>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</si>
  <si>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</si>
  <si>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</si>
  <si>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</si>
  <si>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</si>
  <si>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</si>
  <si>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</si>
  <si>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</si>
  <si>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</si>
  <si>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</si>
  <si>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</si>
  <si>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</si>
  <si>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</si>
  <si>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</si>
  <si>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</si>
  <si>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</si>
  <si>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</si>
  <si>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</si>
  <si>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</si>
  <si>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</si>
  <si>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</si>
  <si>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</si>
  <si>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</si>
  <si>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</si>
  <si>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</si>
  <si>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</si>
  <si>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</si>
  <si>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</si>
  <si>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</si>
  <si>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</si>
  <si>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</si>
  <si>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</si>
  <si>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</si>
  <si>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</si>
  <si>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</si>
  <si>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</si>
  <si>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</si>
  <si>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</si>
  <si>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</si>
  <si>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</si>
  <si>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</si>
  <si>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</si>
  <si>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</si>
  <si>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</si>
  <si>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</si>
  <si>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</si>
  <si>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</si>
  <si>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</si>
  <si>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</si>
  <si>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</si>
  <si>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</si>
  <si>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</si>
  <si>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</si>
  <si>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</si>
  <si>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</si>
  <si>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</si>
  <si>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</si>
  <si>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</si>
  <si>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</si>
  <si>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</si>
  <si>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</si>
  <si>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</si>
  <si>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</si>
  <si>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</si>
  <si>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</si>
  <si>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</si>
  <si>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</si>
  <si>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</si>
  <si>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</si>
  <si>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</si>
  <si>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</si>
  <si>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</si>
  <si>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</si>
  <si>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</si>
  <si>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</si>
  <si>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</si>
  <si>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</si>
  <si>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</si>
  <si>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</si>
  <si>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</si>
  <si>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</si>
  <si>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</si>
  <si>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</si>
  <si>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</si>
  <si>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</si>
  <si>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</si>
  <si>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</si>
  <si>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</si>
  <si>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</si>
  <si>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</si>
  <si>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</si>
  <si>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</si>
  <si>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</si>
  <si>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</si>
  <si>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</si>
  <si>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</si>
  <si>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</si>
  <si>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</si>
  <si>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</si>
  <si>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</si>
  <si>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</si>
  <si>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</si>
  <si>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</si>
  <si>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</si>
  <si>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</si>
  <si>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</si>
  <si>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</si>
  <si>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</si>
  <si>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</si>
  <si>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</si>
  <si>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</si>
  <si>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</si>
  <si>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</si>
  <si>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</si>
  <si>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</si>
  <si>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</si>
  <si>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</si>
  <si>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</si>
  <si>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</si>
  <si>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</si>
  <si>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</si>
  <si>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</si>
  <si>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</si>
  <si>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</si>
  <si>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</si>
  <si>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</si>
  <si>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</si>
  <si>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</si>
  <si>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</si>
  <si>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</si>
  <si>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</si>
  <si>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</si>
  <si>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</si>
  <si>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</si>
  <si>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</si>
  <si>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</si>
  <si>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</si>
  <si>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</si>
  <si>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</si>
  <si>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</si>
  <si>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</si>
  <si>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</si>
  <si>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</si>
  <si>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</si>
  <si>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</si>
  <si>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</si>
  <si>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</si>
  <si>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</si>
  <si>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</si>
  <si>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</si>
  <si>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</si>
  <si>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</si>
  <si>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</si>
  <si>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</si>
  <si>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</si>
  <si>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</si>
  <si>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</si>
  <si>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</si>
  <si>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</si>
  <si>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</si>
  <si>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</si>
  <si>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</si>
  <si>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</si>
  <si>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</si>
  <si>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</si>
  <si>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</si>
  <si>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</si>
  <si>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</si>
  <si>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</si>
  <si>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</si>
  <si>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</si>
  <si>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</si>
  <si>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</si>
  <si>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</si>
  <si>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</si>
  <si>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</si>
  <si>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</si>
  <si>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</si>
  <si>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</si>
  <si>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</si>
  <si>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</si>
  <si>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</si>
  <si>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</si>
  <si>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</si>
  <si>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</si>
  <si>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</si>
  <si>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</si>
  <si>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</si>
  <si>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</si>
  <si>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</si>
  <si>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</si>
  <si>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</si>
  <si>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</si>
  <si>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</si>
  <si>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</si>
  <si>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</si>
  <si>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</si>
  <si>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</si>
  <si>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</si>
  <si>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</si>
  <si>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</si>
  <si>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</si>
  <si>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</si>
  <si>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</si>
  <si>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</si>
  <si>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</si>
  <si>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</si>
  <si>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</si>
  <si>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</si>
  <si>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</si>
  <si>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</si>
  <si>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</si>
  <si>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</si>
  <si>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</si>
  <si>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</si>
  <si>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</si>
  <si>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</si>
  <si>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</si>
  <si>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</si>
  <si>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</si>
  <si>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</si>
  <si>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</si>
  <si>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</si>
  <si>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</si>
  <si>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</si>
  <si>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</si>
  <si>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</si>
  <si>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</si>
  <si>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</si>
  <si>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</si>
  <si>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</si>
  <si>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</si>
  <si>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</si>
  <si>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</si>
  <si>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</si>
  <si>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</si>
  <si>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</si>
  <si>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</si>
  <si>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</si>
  <si>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</si>
  <si>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</si>
  <si>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</si>
  <si>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</si>
  <si>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</si>
  <si>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</si>
  <si>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</si>
  <si>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</si>
  <si>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</si>
  <si>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</si>
  <si>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</si>
  <si>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</si>
  <si>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</si>
  <si>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</si>
  <si>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</si>
  <si>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</si>
  <si>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</si>
  <si>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</si>
  <si>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</si>
  <si>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</si>
  <si>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</si>
  <si>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</si>
  <si>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</si>
  <si>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</si>
  <si>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</si>
  <si>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</si>
  <si>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</si>
  <si>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</si>
  <si>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</si>
  <si>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</si>
  <si>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</si>
  <si>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</si>
  <si>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</si>
  <si>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</si>
  <si>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</si>
  <si>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</si>
  <si>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</si>
  <si>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</si>
  <si>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</si>
  <si>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</si>
  <si>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</si>
  <si>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</si>
  <si>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</si>
  <si>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</si>
  <si>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</si>
  <si>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</si>
  <si>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</si>
  <si>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</si>
  <si>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</si>
  <si>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</si>
  <si>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</si>
  <si>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</si>
  <si>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</si>
  <si>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</si>
  <si>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</si>
  <si>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</si>
  <si>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</si>
  <si>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</si>
  <si>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</si>
  <si>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</si>
  <si>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</si>
  <si>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</si>
  <si>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</si>
  <si>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</si>
  <si>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</si>
  <si>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</si>
  <si>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</si>
  <si>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</si>
  <si>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</si>
  <si>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</si>
  <si>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</si>
  <si>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</si>
  <si>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</si>
  <si>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</si>
  <si>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</si>
  <si>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</si>
  <si>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</si>
  <si>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</si>
  <si>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</si>
  <si>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</si>
  <si>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</si>
  <si>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</si>
  <si>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</si>
  <si>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</si>
  <si>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</si>
  <si>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</si>
  <si>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</si>
  <si>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</si>
  <si>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</si>
  <si>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</si>
  <si>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</si>
  <si>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</si>
  <si>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</si>
  <si>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</si>
  <si>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</si>
  <si>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</si>
  <si>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</si>
  <si>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</si>
  <si>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</si>
  <si>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</si>
  <si>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</si>
  <si>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</si>
  <si>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</si>
  <si>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</si>
  <si>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</si>
  <si>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</si>
  <si>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</si>
  <si>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</si>
  <si>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</si>
  <si>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</si>
  <si>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</si>
  <si>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</si>
  <si>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</si>
  <si>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</si>
  <si>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</si>
  <si>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</si>
  <si>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</si>
  <si>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</si>
  <si>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</si>
  <si>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</si>
  <si>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</si>
  <si>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</si>
  <si>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</si>
  <si>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</si>
  <si>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</si>
  <si>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</si>
  <si>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</si>
  <si>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</si>
  <si>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</si>
  <si>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</si>
  <si>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</si>
  <si>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</si>
  <si>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</si>
  <si>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</si>
  <si>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</si>
  <si>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</si>
  <si>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</si>
  <si>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</si>
  <si>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</si>
  <si>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</si>
  <si>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</si>
  <si>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</si>
  <si>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</si>
  <si>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</si>
  <si>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</si>
  <si>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</si>
  <si>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</si>
  <si>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</si>
  <si>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</si>
  <si>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</si>
  <si>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</si>
  <si>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</si>
  <si>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</si>
  <si>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</si>
  <si>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</si>
  <si>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</si>
  <si>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</si>
  <si>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</si>
  <si>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</si>
  <si>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</si>
  <si>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</si>
  <si>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</si>
  <si>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</si>
  <si>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</si>
  <si>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</si>
  <si>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</si>
  <si>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</si>
  <si>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</si>
  <si>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</si>
  <si>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</si>
  <si>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</si>
  <si>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</si>
  <si>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</si>
  <si>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</si>
  <si>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</si>
  <si>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</si>
  <si>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</si>
  <si>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</si>
  <si>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</si>
  <si>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</si>
  <si>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</si>
  <si>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</si>
  <si>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</si>
  <si>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</si>
  <si>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</si>
  <si>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</si>
  <si>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</si>
  <si>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</si>
  <si>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</si>
  <si>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</si>
  <si>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</si>
  <si>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</si>
  <si>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</si>
  <si>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</si>
  <si>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</si>
  <si>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</si>
  <si>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</si>
  <si>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</si>
  <si>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</si>
  <si>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</si>
  <si>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</si>
  <si>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</si>
  <si>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</si>
  <si>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</si>
  <si>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</si>
  <si>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</si>
  <si>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</si>
  <si>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</si>
  <si>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</si>
  <si>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</si>
  <si>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</si>
  <si>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</si>
  <si>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</si>
  <si>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</si>
  <si>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</si>
  <si>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</si>
  <si>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</si>
  <si>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</si>
  <si>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</si>
  <si>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</si>
  <si>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</si>
  <si>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</si>
  <si>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</si>
  <si>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</si>
  <si>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</si>
  <si>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</si>
  <si>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</si>
  <si>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</si>
  <si>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</si>
  <si>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</si>
  <si>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</si>
  <si>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</si>
  <si>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</si>
  <si>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</si>
  <si>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</si>
  <si>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</si>
  <si>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</si>
  <si>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</si>
  <si>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</si>
  <si>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</si>
  <si>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</si>
  <si>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</si>
  <si>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</si>
  <si>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</si>
  <si>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</si>
  <si>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</si>
  <si>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</si>
  <si>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</si>
  <si>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</si>
  <si>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</si>
  <si>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</si>
  <si>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</si>
  <si>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</si>
  <si>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</si>
  <si>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</si>
  <si>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</si>
  <si>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</si>
  <si>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</si>
  <si>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</si>
  <si>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</si>
  <si>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</si>
  <si>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</si>
  <si>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</si>
  <si>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</si>
  <si>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</si>
  <si>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</si>
  <si>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</si>
  <si>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</si>
  <si>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</si>
  <si>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</si>
  <si>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</si>
  <si>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</si>
  <si>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</si>
  <si>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</si>
  <si>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</si>
  <si>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</si>
  <si>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</si>
  <si>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</si>
  <si>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</si>
  <si>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</si>
  <si>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</si>
  <si>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</si>
  <si>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</si>
  <si>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</si>
  <si>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</si>
  <si>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</si>
  <si>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</si>
  <si>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</si>
  <si>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</si>
  <si>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</si>
  <si>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</si>
  <si>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</si>
  <si>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</si>
  <si>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</si>
  <si>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</si>
  <si>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</si>
  <si>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</si>
  <si>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</si>
  <si>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</si>
  <si>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</si>
  <si>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</si>
  <si>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</si>
  <si>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</si>
  <si>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</si>
  <si>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</si>
  <si>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</si>
  <si>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</si>
  <si>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</si>
  <si>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</si>
  <si>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</si>
  <si>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</si>
  <si>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</si>
  <si>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</si>
  <si>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</si>
  <si>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</si>
  <si>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</si>
  <si>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</si>
  <si>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</si>
  <si>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</si>
  <si>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</si>
  <si>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</si>
  <si>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</si>
  <si>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</si>
  <si>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</si>
  <si>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</si>
  <si>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</si>
  <si>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</si>
  <si>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</si>
  <si>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</si>
  <si>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</si>
  <si>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</si>
  <si>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</si>
  <si>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</si>
  <si>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</si>
  <si>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</si>
  <si>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</si>
  <si>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</si>
  <si>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</si>
  <si>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</si>
  <si>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</si>
  <si>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</si>
  <si>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</si>
  <si>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</si>
  <si>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</si>
  <si>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</si>
  <si>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</si>
  <si>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</si>
  <si>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</si>
  <si>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</si>
  <si>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</si>
  <si>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</si>
  <si>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</si>
  <si>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</si>
  <si>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</si>
  <si>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</si>
  <si>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</si>
  <si>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</si>
  <si>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</si>
  <si>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</si>
  <si>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</si>
  <si>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</si>
  <si>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</si>
  <si>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</si>
  <si>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</si>
  <si>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</si>
  <si>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</si>
  <si>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</si>
  <si>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</si>
  <si>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</si>
  <si>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</si>
  <si>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</si>
  <si>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</si>
  <si>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</si>
  <si>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</si>
  <si>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</si>
  <si>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</si>
  <si>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</si>
  <si>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</si>
  <si>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</si>
  <si>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</si>
  <si>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</si>
  <si>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</si>
  <si>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</si>
  <si>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</si>
  <si>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</si>
  <si>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</si>
  <si>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</si>
  <si>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</si>
  <si>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</si>
  <si>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</si>
  <si>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</si>
  <si>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</si>
  <si>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</si>
  <si>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</si>
  <si>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</si>
  <si>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</si>
  <si>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</si>
  <si>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</si>
  <si>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</si>
  <si>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</si>
  <si>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</si>
  <si>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</si>
  <si>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</si>
  <si>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</si>
  <si>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</si>
  <si>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</si>
  <si>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</si>
  <si>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</si>
  <si>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</si>
  <si>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</si>
  <si>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</si>
  <si>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</si>
  <si>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</si>
  <si>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</si>
  <si>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</si>
  <si>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</si>
  <si>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</si>
  <si>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</si>
  <si>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</si>
  <si>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</si>
  <si>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</si>
  <si>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</si>
  <si>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</si>
  <si>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</si>
  <si>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</si>
  <si>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</si>
  <si>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</si>
  <si>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</si>
  <si>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</si>
  <si>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</si>
  <si>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</si>
  <si>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</si>
  <si>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</si>
  <si>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</si>
  <si>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</si>
  <si>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</si>
  <si>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</si>
  <si>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</si>
  <si>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</si>
  <si>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</si>
  <si>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</si>
  <si>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</si>
  <si>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</si>
  <si>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</si>
  <si>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</si>
  <si>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</si>
  <si>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</si>
  <si>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</si>
  <si>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</si>
  <si>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</si>
  <si>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</si>
  <si>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</si>
  <si>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</si>
  <si>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</si>
  <si>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</si>
  <si>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</si>
  <si>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</si>
  <si>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</si>
  <si>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</si>
  <si>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</si>
  <si>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</si>
  <si>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</si>
  <si>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</si>
  <si>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</si>
  <si>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</si>
  <si>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</si>
  <si>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</si>
  <si>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</si>
  <si>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</si>
  <si>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</si>
  <si>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</si>
  <si>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</si>
  <si>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</si>
  <si>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</si>
  <si>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</si>
  <si>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</si>
  <si>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</si>
  <si>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</si>
  <si>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</si>
  <si>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</si>
  <si>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</si>
  <si>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</si>
  <si>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</si>
  <si>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</si>
  <si>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</si>
  <si>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</si>
  <si>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</si>
  <si>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</si>
  <si>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</si>
  <si>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</si>
  <si>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</si>
  <si>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</si>
  <si>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</si>
  <si>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</si>
  <si>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</si>
  <si>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</si>
  <si>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</si>
  <si>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</si>
  <si>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</si>
  <si>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</si>
  <si>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</si>
  <si>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</si>
  <si>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</si>
  <si>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</si>
  <si>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</si>
  <si>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</si>
  <si>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</si>
  <si>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</si>
  <si>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</si>
  <si>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</si>
  <si>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</si>
  <si>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</si>
  <si>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</si>
  <si>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</si>
  <si>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</si>
  <si>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</si>
  <si>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</si>
  <si>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</si>
  <si>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</si>
  <si>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</si>
  <si>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</si>
  <si>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</si>
  <si>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</si>
  <si>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</si>
  <si>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</si>
  <si>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</si>
  <si>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</si>
  <si>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</si>
  <si>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</si>
  <si>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</si>
  <si>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</si>
  <si>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</si>
  <si>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</si>
  <si>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</si>
  <si>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</si>
  <si>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</si>
  <si>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</si>
  <si>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</si>
  <si>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</si>
  <si>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</si>
  <si>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</si>
  <si>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</si>
  <si>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</si>
  <si>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</si>
  <si>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</si>
  <si>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</si>
  <si>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</si>
  <si>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</si>
  <si>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</si>
  <si>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</si>
  <si>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</si>
  <si>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</si>
  <si>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</si>
  <si>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</si>
  <si>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</si>
  <si>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</si>
  <si>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</si>
  <si>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</si>
  <si>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</si>
  <si>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</si>
  <si>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</si>
  <si>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</si>
  <si>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</si>
  <si>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</si>
  <si>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</si>
  <si>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</si>
  <si>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</si>
  <si>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</si>
  <si>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</si>
  <si>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</si>
  <si>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</si>
  <si>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</si>
  <si>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</si>
  <si>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</si>
  <si>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</si>
  <si>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</si>
  <si>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</si>
  <si>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</si>
  <si>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</si>
  <si>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</si>
  <si>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</si>
  <si>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</si>
  <si>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</si>
  <si>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</si>
  <si>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</si>
  <si>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</si>
  <si>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</si>
  <si>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</si>
  <si>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</si>
  <si>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</si>
  <si>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</si>
  <si>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</si>
  <si>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</si>
  <si>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</si>
  <si>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</si>
  <si>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</si>
  <si>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</si>
  <si>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</si>
  <si>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</si>
  <si>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</si>
  <si>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</si>
  <si>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</si>
  <si>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</si>
  <si>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</si>
  <si>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</si>
  <si>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</si>
  <si>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</si>
  <si>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</si>
  <si>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</si>
  <si>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</si>
  <si>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</si>
  <si>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</si>
  <si>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</si>
  <si>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</si>
  <si>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</si>
  <si>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</si>
  <si>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</si>
  <si>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</si>
  <si>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</si>
  <si>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</si>
  <si>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</si>
  <si>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</si>
  <si>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</si>
  <si>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</si>
  <si>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</si>
  <si>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</si>
  <si>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</si>
  <si>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</si>
  <si>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</si>
  <si>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</si>
  <si>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</si>
  <si>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</si>
  <si>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</si>
  <si>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</si>
  <si>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</si>
  <si>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</si>
  <si>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</si>
  <si>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</si>
  <si>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</si>
  <si>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</si>
  <si>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</si>
  <si>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</si>
  <si>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</si>
  <si>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</si>
  <si>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</si>
  <si>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</si>
  <si>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</si>
  <si>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</si>
  <si>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</si>
  <si>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</si>
  <si>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</si>
  <si>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</si>
  <si>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</si>
  <si>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</si>
  <si>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</si>
  <si>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</si>
  <si>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</si>
  <si>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</si>
  <si>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</si>
  <si>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</si>
  <si>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</si>
  <si>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</si>
  <si>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</si>
  <si>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</si>
  <si>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</si>
  <si>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</si>
  <si>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</si>
  <si>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</si>
  <si>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</si>
  <si>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</si>
  <si>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</si>
  <si>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</si>
  <si>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</si>
  <si>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</si>
  <si>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</si>
  <si>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</si>
  <si>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</si>
  <si>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</si>
  <si>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</si>
  <si>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</si>
  <si>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</si>
  <si>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</si>
  <si>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</si>
  <si>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</si>
  <si>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</si>
  <si>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</si>
  <si>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</si>
  <si>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</si>
  <si>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</si>
  <si>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</si>
  <si>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</si>
  <si>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</si>
  <si>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</si>
  <si>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</si>
  <si>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</si>
  <si>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</si>
  <si>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</si>
  <si>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</si>
  <si>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</si>
  <si>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</si>
  <si>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</si>
  <si>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</si>
  <si>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</si>
  <si>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</si>
  <si>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</si>
  <si>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</si>
  <si>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</si>
  <si>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</si>
  <si>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</si>
  <si>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</si>
  <si>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</si>
  <si>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</si>
  <si>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</si>
  <si>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</si>
  <si>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</si>
  <si>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</si>
  <si>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</si>
  <si>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</si>
  <si>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</si>
  <si>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</si>
  <si>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</si>
  <si>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</si>
  <si>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</si>
  <si>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</si>
  <si>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</si>
  <si>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</si>
  <si>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</si>
  <si>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</si>
  <si>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</si>
  <si>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</si>
  <si>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</si>
  <si>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</si>
  <si>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</si>
  <si>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</si>
  <si>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</si>
  <si>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</si>
  <si>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</si>
  <si>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</si>
  <si>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</si>
  <si>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</si>
  <si>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</si>
  <si>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</si>
  <si>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</si>
  <si>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</si>
  <si>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</si>
  <si>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</si>
  <si>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</si>
  <si>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</si>
  <si>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</si>
  <si>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</si>
  <si>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</si>
  <si>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</si>
  <si>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</si>
  <si>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</si>
  <si>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</si>
  <si>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</si>
  <si>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</si>
  <si>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</si>
  <si>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</si>
  <si>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</si>
  <si>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</si>
  <si>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</si>
  <si>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</si>
  <si>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</si>
  <si>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</si>
  <si>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</si>
  <si>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</si>
  <si>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</si>
  <si>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</si>
  <si>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</si>
  <si>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</si>
  <si>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</si>
  <si>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</si>
  <si>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</si>
  <si>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</si>
  <si>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</si>
  <si>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</si>
  <si>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</si>
  <si>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</si>
  <si>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</si>
  <si>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</si>
  <si>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</si>
  <si>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</si>
  <si>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</si>
  <si>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</si>
  <si>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</si>
  <si>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</si>
  <si>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</si>
  <si>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</si>
  <si>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</si>
  <si>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</si>
  <si>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</si>
  <si>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</si>
  <si>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</si>
  <si>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</si>
  <si>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</si>
  <si>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</si>
  <si>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</si>
  <si>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</si>
  <si>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</si>
  <si>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</si>
  <si>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</si>
  <si>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</si>
  <si>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</si>
  <si>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</si>
  <si>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</si>
  <si>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</si>
  <si>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</si>
  <si>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</si>
  <si>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</si>
  <si>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</si>
  <si>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</si>
  <si>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</si>
  <si>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</si>
  <si>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</si>
  <si>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</si>
  <si>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</si>
  <si>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</si>
  <si>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</si>
  <si>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</si>
  <si>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</si>
  <si>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</si>
  <si>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</si>
  <si>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</si>
  <si>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</si>
  <si>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</si>
  <si>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</si>
  <si>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</si>
  <si>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</si>
  <si>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</si>
  <si>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</si>
  <si>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</si>
  <si>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</si>
  <si>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</si>
  <si>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</si>
  <si>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</si>
  <si>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</si>
  <si>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</si>
  <si>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</si>
  <si>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</si>
  <si>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</si>
  <si>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</si>
  <si>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</si>
  <si>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</si>
  <si>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</si>
  <si>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</si>
  <si>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</si>
  <si>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</si>
  <si>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</si>
  <si>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</si>
  <si>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</si>
  <si>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</si>
  <si>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</si>
  <si>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</si>
  <si>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</si>
  <si>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</si>
  <si>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</si>
  <si>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</si>
  <si>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</si>
  <si>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</si>
  <si>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</si>
  <si>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</si>
  <si>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</si>
  <si>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</si>
  <si>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</si>
  <si>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</si>
  <si>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</si>
  <si>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</si>
  <si>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</si>
  <si>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</si>
  <si>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</si>
  <si>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</si>
  <si>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</si>
  <si>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</si>
  <si>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</si>
  <si>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</si>
  <si>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</si>
  <si>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</si>
  <si>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</si>
  <si>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</si>
  <si>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</si>
  <si>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</si>
  <si>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</si>
  <si>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</si>
  <si>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</si>
  <si>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</si>
  <si>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</si>
  <si>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</si>
  <si>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</si>
  <si>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</si>
  <si>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</si>
  <si>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</si>
  <si>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</si>
  <si>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</si>
  <si>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</si>
  <si>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</si>
  <si>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</si>
  <si>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</si>
  <si>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</si>
  <si>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</si>
  <si>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</si>
  <si>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</si>
  <si>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</si>
  <si>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</si>
  <si>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</si>
  <si>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</si>
  <si>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</si>
  <si>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</si>
  <si>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</si>
  <si>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</si>
  <si>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</si>
  <si>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</si>
  <si>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</si>
  <si>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</si>
  <si>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</si>
  <si>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</si>
  <si>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</si>
  <si>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</si>
  <si>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</si>
  <si>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</si>
  <si>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</si>
  <si>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</si>
  <si>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</si>
  <si>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</si>
  <si>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</si>
  <si>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</si>
  <si>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</si>
  <si>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</si>
  <si>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</si>
  <si>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</si>
  <si>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</si>
  <si>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</si>
  <si>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</si>
  <si>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</si>
  <si>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</si>
  <si>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</si>
  <si>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</si>
  <si>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</si>
  <si>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</si>
  <si>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</si>
  <si>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</si>
  <si>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</si>
  <si>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</si>
  <si>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</si>
  <si>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</si>
  <si>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</si>
  <si>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</si>
  <si>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</si>
  <si>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</si>
  <si>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</si>
  <si>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</si>
  <si>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</si>
  <si>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</si>
  <si>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</si>
  <si>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</si>
  <si>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</si>
  <si>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</si>
  <si>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</si>
  <si>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</si>
  <si>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</si>
  <si>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</si>
  <si>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</si>
  <si>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</si>
  <si>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</si>
  <si>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</si>
  <si>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</si>
  <si>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</si>
  <si>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</si>
  <si>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</si>
  <si>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</si>
  <si>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</si>
  <si>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</si>
  <si>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</si>
  <si>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</si>
  <si>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</si>
  <si>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</si>
  <si>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</si>
  <si>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</si>
  <si>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</si>
  <si>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</si>
  <si>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</si>
  <si>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</si>
  <si>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</si>
  <si>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</si>
  <si>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</si>
  <si>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</si>
  <si>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</si>
  <si>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</si>
  <si>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</si>
  <si>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</si>
  <si>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</si>
  <si>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</si>
  <si>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</si>
  <si>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</si>
  <si>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</si>
  <si>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</si>
  <si>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</si>
  <si>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</si>
  <si>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</si>
  <si>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</si>
  <si>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</si>
  <si>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</si>
  <si>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</si>
  <si>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</si>
  <si>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</si>
  <si>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</si>
  <si>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</si>
  <si>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</si>
  <si>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</si>
  <si>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</si>
  <si>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</si>
  <si>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</si>
  <si>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</si>
  <si>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</si>
  <si>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</si>
  <si>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</si>
  <si>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</si>
  <si>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</si>
  <si>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</si>
  <si>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</si>
  <si>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</si>
  <si>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</si>
  <si>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</si>
  <si>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</si>
  <si>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</si>
  <si>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</si>
  <si>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</si>
  <si>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</si>
  <si>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</si>
  <si>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</si>
  <si>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</si>
  <si>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</si>
  <si>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</si>
  <si>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</si>
  <si>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</si>
  <si>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</si>
  <si>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</si>
  <si>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</si>
  <si>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</si>
  <si>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</si>
  <si>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</si>
  <si>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</si>
  <si>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</si>
  <si>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</si>
  <si>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</si>
  <si>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</si>
  <si>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</si>
  <si>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</si>
  <si>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</si>
  <si>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</si>
  <si>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</si>
  <si>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</si>
  <si>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</si>
  <si>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</si>
  <si>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</si>
  <si>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</si>
  <si>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</si>
  <si>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</si>
  <si>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</si>
  <si>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</si>
  <si>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</si>
  <si>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</si>
  <si>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</si>
  <si>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</si>
  <si>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</si>
  <si>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</si>
  <si>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</si>
  <si>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</si>
  <si>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</si>
  <si>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</si>
  <si>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</si>
  <si>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</si>
  <si>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</si>
  <si>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</si>
  <si>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</si>
  <si>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</si>
  <si>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</si>
  <si>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</si>
  <si>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</si>
  <si>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</si>
  <si>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</si>
  <si>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</si>
  <si>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</si>
  <si>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</si>
  <si>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</si>
  <si>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</si>
  <si>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</si>
  <si>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</si>
  <si>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</si>
  <si>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</si>
  <si>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</si>
  <si>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</si>
  <si>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</si>
  <si>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</si>
  <si>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</si>
  <si>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</si>
  <si>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</si>
  <si>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</si>
  <si>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</si>
  <si>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</si>
  <si>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</si>
  <si>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</si>
  <si>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</si>
  <si>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</si>
  <si>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</si>
  <si>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</si>
  <si>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</si>
  <si>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</si>
  <si>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</si>
  <si>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</si>
  <si>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</si>
  <si>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</si>
  <si>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</si>
  <si>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</si>
  <si>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</si>
  <si>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</si>
  <si>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</si>
  <si>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</si>
  <si>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</si>
  <si>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</si>
  <si>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</si>
  <si>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</si>
  <si>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</si>
  <si>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</si>
  <si>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</si>
  <si>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</si>
  <si>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</si>
  <si>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</si>
  <si>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</si>
  <si>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</si>
  <si>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</si>
  <si>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</si>
  <si>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</si>
  <si>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</si>
  <si>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</si>
  <si>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</si>
  <si>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</si>
  <si>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</si>
  <si>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</si>
  <si>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</si>
  <si>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</si>
  <si>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</si>
  <si>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</si>
  <si>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</si>
  <si>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</si>
  <si>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</si>
  <si>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</si>
  <si>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</si>
  <si>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</si>
  <si>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</si>
  <si>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</si>
  <si>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</si>
  <si>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</si>
  <si>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</si>
  <si>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</si>
  <si>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</si>
  <si>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</si>
  <si>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</si>
  <si>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</si>
  <si>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</si>
  <si>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</si>
  <si>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</si>
  <si>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</si>
  <si>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</si>
  <si>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</si>
  <si>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</si>
  <si>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</si>
  <si>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</si>
  <si>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</si>
  <si>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</si>
  <si>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</si>
  <si>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</si>
  <si>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</si>
  <si>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</si>
  <si>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</si>
  <si>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</si>
  <si>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</si>
  <si>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</si>
  <si>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</si>
  <si>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</si>
  <si>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</si>
  <si>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</si>
  <si>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</si>
  <si>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</si>
  <si>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</si>
  <si>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</si>
  <si>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</si>
  <si>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</si>
  <si>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</si>
  <si>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</si>
  <si>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</si>
  <si>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</si>
  <si>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</si>
  <si>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</si>
  <si>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</si>
  <si>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</si>
  <si>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</si>
  <si>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</si>
  <si>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</si>
  <si>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</si>
  <si>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</si>
  <si>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</si>
  <si>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</si>
  <si>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</si>
  <si>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</si>
  <si>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</si>
  <si>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</si>
  <si>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</si>
  <si>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</si>
  <si>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</si>
  <si>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</si>
  <si>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</si>
  <si>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</si>
  <si>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</si>
  <si>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</si>
  <si>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</si>
  <si>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</si>
  <si>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</si>
  <si>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</si>
  <si>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</si>
  <si>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</si>
  <si>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</si>
  <si>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</si>
  <si>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</si>
  <si>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</si>
  <si>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</si>
  <si>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</si>
  <si>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</si>
  <si>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</si>
  <si>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</si>
  <si>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</si>
  <si>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</si>
  <si>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</si>
  <si>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</si>
  <si>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</si>
  <si>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</si>
  <si>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</si>
  <si>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</si>
  <si>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</si>
  <si>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</si>
  <si>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</si>
  <si>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</si>
  <si>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</si>
  <si>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</si>
  <si>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</si>
  <si>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</si>
  <si>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</si>
  <si>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</si>
  <si>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</si>
  <si>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</si>
  <si>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</si>
  <si>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</si>
  <si>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</si>
  <si>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</si>
  <si>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</si>
  <si>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</si>
  <si>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</si>
  <si>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</si>
  <si>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</si>
  <si>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</si>
  <si>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</si>
  <si>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</si>
  <si>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</si>
  <si>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</si>
  <si>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</si>
  <si>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</si>
  <si>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</si>
  <si>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</si>
  <si>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</si>
  <si>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</si>
  <si>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</si>
  <si>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</si>
  <si>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</si>
  <si>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</si>
  <si>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</si>
  <si>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</si>
  <si>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</si>
  <si>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</si>
  <si>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</si>
  <si>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</si>
  <si>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</si>
  <si>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</si>
  <si>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</si>
  <si>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</si>
  <si>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</si>
  <si>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</si>
  <si>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</si>
  <si>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</si>
  <si>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</si>
  <si>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</si>
  <si>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</si>
  <si>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</si>
  <si>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</si>
  <si>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</si>
  <si>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</si>
  <si>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</si>
  <si>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</si>
  <si>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</si>
  <si>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</si>
  <si>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</si>
  <si>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</si>
  <si>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</si>
  <si>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</si>
  <si>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</si>
  <si>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</si>
  <si>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</si>
  <si>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</si>
  <si>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</si>
  <si>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</si>
  <si>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</si>
  <si>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</si>
  <si>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</si>
  <si>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</si>
  <si>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</si>
  <si>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</si>
  <si>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</si>
  <si>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</si>
  <si>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</si>
  <si>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</si>
  <si>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</si>
  <si>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</si>
  <si>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</si>
  <si>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</si>
  <si>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</si>
  <si>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</si>
  <si>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</si>
  <si>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</si>
  <si>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</si>
  <si>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</si>
  <si>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</si>
  <si>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</si>
  <si>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</si>
  <si>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</si>
  <si>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</si>
  <si>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</si>
  <si>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</si>
  <si>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</si>
  <si>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</si>
  <si>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</si>
  <si>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</si>
  <si>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</si>
  <si>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</si>
  <si>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</si>
  <si>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</si>
  <si>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</si>
  <si>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</si>
  <si>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</si>
  <si>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</si>
  <si>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</si>
  <si>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</si>
  <si>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</si>
  <si>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</si>
  <si>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</si>
  <si>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</si>
  <si>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</si>
  <si>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</si>
  <si>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</si>
  <si>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</si>
  <si>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</si>
  <si>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</si>
  <si>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</si>
  <si>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</si>
  <si>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</si>
  <si>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</si>
  <si>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</si>
  <si>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</si>
  <si>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</si>
  <si>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</si>
  <si>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</si>
  <si>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</si>
  <si>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</si>
  <si>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</si>
  <si>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</si>
  <si>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</si>
  <si>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</si>
  <si>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</si>
  <si>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</si>
  <si>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</si>
  <si>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</si>
  <si>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</si>
  <si>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</si>
  <si>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</si>
  <si>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</si>
  <si>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</si>
  <si>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</si>
  <si>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</si>
  <si>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</si>
  <si>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</si>
  <si>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</si>
  <si>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</si>
  <si>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</si>
  <si>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</si>
  <si>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</si>
  <si>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</si>
  <si>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</si>
  <si>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</si>
  <si>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</si>
  <si>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</si>
  <si>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</si>
  <si>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</si>
  <si>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</si>
  <si>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</si>
  <si>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</si>
  <si>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</si>
  <si>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</si>
  <si>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</si>
  <si>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</si>
  <si>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</si>
  <si>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</si>
  <si>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</si>
  <si>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</si>
  <si>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</si>
  <si>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</si>
  <si>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</si>
  <si>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</si>
  <si>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</si>
  <si>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</si>
  <si>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</si>
  <si>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</si>
  <si>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</si>
  <si>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</si>
  <si>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</si>
  <si>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</si>
  <si>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</si>
  <si>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</si>
  <si>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</si>
  <si>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</si>
  <si>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</si>
  <si>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</si>
  <si>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</si>
  <si>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</si>
  <si>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</si>
  <si>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</si>
  <si>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</si>
  <si>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</si>
  <si>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</si>
  <si>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</si>
  <si>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</si>
  <si>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</si>
  <si>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</si>
  <si>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</si>
  <si>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</si>
  <si>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</si>
  <si>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</si>
  <si>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</si>
  <si>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</si>
  <si>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</si>
  <si>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</si>
  <si>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</si>
  <si>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</si>
  <si>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</si>
  <si>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</si>
  <si>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</si>
  <si>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</si>
  <si>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</si>
  <si>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</si>
  <si>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</si>
  <si>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</si>
  <si>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</si>
  <si>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</si>
  <si>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</si>
  <si>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</si>
  <si>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</si>
  <si>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</si>
  <si>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</si>
  <si>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</si>
  <si>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</si>
  <si>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</si>
  <si>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</si>
  <si>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</si>
  <si>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</si>
  <si>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</si>
  <si>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</si>
  <si>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</si>
  <si>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</si>
  <si>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</si>
  <si>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</si>
  <si>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</si>
  <si>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</si>
  <si>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</si>
  <si>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</si>
  <si>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</si>
  <si>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</si>
  <si>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</si>
  <si>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</si>
  <si>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</si>
  <si>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</si>
  <si>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</si>
  <si>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</si>
  <si>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</si>
  <si>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</si>
  <si>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</si>
  <si>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</si>
  <si>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</si>
  <si>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</si>
  <si>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</si>
  <si>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</si>
  <si>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</si>
  <si>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</si>
  <si>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</si>
  <si>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</si>
  <si>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</si>
  <si>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</si>
  <si>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</si>
  <si>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</si>
  <si>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</si>
  <si>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</si>
  <si>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</si>
  <si>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</si>
  <si>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</si>
  <si>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</si>
  <si>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</si>
  <si>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</si>
  <si>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</si>
  <si>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</si>
  <si>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</si>
  <si>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</si>
  <si>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</si>
  <si>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</si>
  <si>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</si>
  <si>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</si>
  <si>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</si>
  <si>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</si>
  <si>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</si>
  <si>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</si>
  <si>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</si>
  <si>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</si>
  <si>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</si>
  <si>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</si>
  <si>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</si>
  <si>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</si>
  <si>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</si>
  <si>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</si>
  <si>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</si>
  <si>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</si>
  <si>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</si>
  <si>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</si>
  <si>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</si>
  <si>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</si>
  <si>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</si>
  <si>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</si>
  <si>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</si>
  <si>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</si>
  <si>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</si>
  <si>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</si>
  <si>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</si>
  <si>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</si>
  <si>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</si>
  <si>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</si>
  <si>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</si>
  <si>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</si>
  <si>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</si>
  <si>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</si>
  <si>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</si>
  <si>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</si>
  <si>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</si>
  <si>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</si>
  <si>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</si>
  <si>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</si>
  <si>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</si>
  <si>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</si>
  <si>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</si>
  <si>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</si>
  <si>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</si>
  <si>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</si>
  <si>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</si>
  <si>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</si>
  <si>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</si>
  <si>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</si>
  <si>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</si>
  <si>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</si>
  <si>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</si>
  <si>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</si>
  <si>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</si>
  <si>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</si>
  <si>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</si>
  <si>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</si>
  <si>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</si>
  <si>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</si>
  <si>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</si>
  <si>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</si>
  <si>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</si>
  <si>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</si>
  <si>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</si>
  <si>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</si>
  <si>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</si>
  <si>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</si>
  <si>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</si>
  <si>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</si>
  <si>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</si>
  <si>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</si>
  <si>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</si>
  <si>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</si>
  <si>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</si>
  <si>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</si>
  <si>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</si>
  <si>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</si>
  <si>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</si>
  <si>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</si>
  <si>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</si>
  <si>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</si>
  <si>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</si>
  <si>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</si>
  <si>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</si>
  <si>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</si>
  <si>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</si>
  <si>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</si>
  <si>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</si>
  <si>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</si>
  <si>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</si>
  <si>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</si>
  <si>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</si>
  <si>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</si>
  <si>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</si>
  <si>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</si>
  <si>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</si>
  <si>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</si>
  <si>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</si>
  <si>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</si>
  <si>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</si>
  <si>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</si>
  <si>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</si>
  <si>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</si>
  <si>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</si>
  <si>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</si>
  <si>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</si>
  <si>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</si>
  <si>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</si>
  <si>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</si>
  <si>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</si>
  <si>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</si>
  <si>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</si>
  <si>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</si>
  <si>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</si>
  <si>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</si>
  <si>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</si>
  <si>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</si>
  <si>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</si>
  <si>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</si>
  <si>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</si>
  <si>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</si>
  <si>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</si>
  <si>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</si>
  <si>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</si>
  <si>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</si>
  <si>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</si>
  <si>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</si>
  <si>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</si>
  <si>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</si>
  <si>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</si>
  <si>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</si>
  <si>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</si>
  <si>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</si>
  <si>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</si>
  <si>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</si>
  <si>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</si>
  <si>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</si>
  <si>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</si>
  <si>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</si>
  <si>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</si>
  <si>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</si>
  <si>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</si>
  <si>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</si>
  <si>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</si>
  <si>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</si>
  <si>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</si>
  <si>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</si>
  <si>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</si>
  <si>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</si>
  <si>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</si>
  <si>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</si>
  <si>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</si>
  <si>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</si>
  <si>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</si>
  <si>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</si>
  <si>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</si>
  <si>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</si>
  <si>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</si>
  <si>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</si>
  <si>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</si>
  <si>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</si>
  <si>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</si>
  <si>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</si>
  <si>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</si>
  <si>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</si>
  <si>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</si>
  <si>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</si>
  <si>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</si>
  <si>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</si>
  <si>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</si>
  <si>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</si>
  <si>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</si>
  <si>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</si>
  <si>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</si>
  <si>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</si>
  <si>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</si>
  <si>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</si>
  <si>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</si>
  <si>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</si>
  <si>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</si>
  <si>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</si>
  <si>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</si>
  <si>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</si>
  <si>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</si>
  <si>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</si>
  <si>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</si>
  <si>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</si>
  <si>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</si>
  <si>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</si>
  <si>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</si>
  <si>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</si>
  <si>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</si>
  <si>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</si>
  <si>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</si>
  <si>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</si>
  <si>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</si>
  <si>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</si>
  <si>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</si>
  <si>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</si>
  <si>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</si>
  <si>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</si>
  <si>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</si>
  <si>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</si>
  <si>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</si>
  <si>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</si>
  <si>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</si>
  <si>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</si>
  <si>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</si>
  <si>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</si>
  <si>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</si>
  <si>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</si>
  <si>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</si>
  <si>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</si>
  <si>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</si>
  <si>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</si>
  <si>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</si>
  <si>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</si>
  <si>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</si>
  <si>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</si>
  <si>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</si>
  <si>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</si>
  <si>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</si>
  <si>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</si>
  <si>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</si>
  <si>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</si>
  <si>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</si>
  <si>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</si>
  <si>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</si>
  <si>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</si>
  <si>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</si>
  <si>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</si>
  <si>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</si>
  <si>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</si>
  <si>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</si>
  <si>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</si>
  <si>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</si>
  <si>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</si>
  <si>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</si>
  <si>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</si>
  <si>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</si>
  <si>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</si>
  <si>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</si>
  <si>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</si>
  <si>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</si>
  <si>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</si>
  <si>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</si>
  <si>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</si>
  <si>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</si>
  <si>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</si>
  <si>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</si>
  <si>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</si>
  <si>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</si>
  <si>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</si>
  <si>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</si>
  <si>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</si>
  <si>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</si>
  <si>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</si>
  <si>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</si>
  <si>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</si>
  <si>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</si>
  <si>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</si>
  <si>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</si>
  <si>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</si>
  <si>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</si>
  <si>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</si>
  <si>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</si>
  <si>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</si>
  <si>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</si>
  <si>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</si>
  <si>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</si>
  <si>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</si>
  <si>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</si>
  <si>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</si>
  <si>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</si>
  <si>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</si>
  <si>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</si>
  <si>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</si>
  <si>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</si>
  <si>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</si>
  <si>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</si>
  <si>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</si>
  <si>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</si>
  <si>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</si>
  <si>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</si>
  <si>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</si>
  <si>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</si>
  <si>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</si>
  <si>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</si>
  <si>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</si>
  <si>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</si>
  <si>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</si>
  <si>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</si>
  <si>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</si>
  <si>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</si>
  <si>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</si>
  <si>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</si>
  <si>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</si>
  <si>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</si>
  <si>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</si>
  <si>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</si>
  <si>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</si>
  <si>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</si>
  <si>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</si>
  <si>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</si>
  <si>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</si>
  <si>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</si>
  <si>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</si>
  <si>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</si>
  <si>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</si>
  <si>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</si>
  <si>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</si>
  <si>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</si>
  <si>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</si>
  <si>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</si>
  <si>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</si>
  <si>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</si>
  <si>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</si>
  <si>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</si>
  <si>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</si>
  <si>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</si>
  <si>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</si>
  <si>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</si>
  <si>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</si>
  <si>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</si>
  <si>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</si>
  <si>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</si>
  <si>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</si>
  <si>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</si>
  <si>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</si>
  <si>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</si>
  <si>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</si>
  <si>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</si>
  <si>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</si>
  <si>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</si>
  <si>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</si>
  <si>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</si>
  <si>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</si>
  <si>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</si>
  <si>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</si>
  <si>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</si>
  <si>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</si>
  <si>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</si>
  <si>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</si>
  <si>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</si>
  <si>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</si>
  <si>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</si>
  <si>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</si>
  <si>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</si>
  <si>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</si>
  <si>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</si>
  <si>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</si>
  <si>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</si>
  <si>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</si>
  <si>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</si>
  <si>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</si>
  <si>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</si>
  <si>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</si>
  <si>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</si>
  <si>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</si>
  <si>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</si>
  <si>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</si>
  <si>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</si>
  <si>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</si>
  <si>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</si>
  <si>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</si>
  <si>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</si>
  <si>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</si>
  <si>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</si>
  <si>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</si>
  <si>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</si>
  <si>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</si>
  <si>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</si>
  <si>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</si>
  <si>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</si>
  <si>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</si>
  <si>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</si>
  <si>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</si>
  <si>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</si>
  <si>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</si>
  <si>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</si>
  <si>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</si>
  <si>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</si>
  <si>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</si>
  <si>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</si>
  <si>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</si>
  <si>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</si>
  <si>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</si>
  <si>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</si>
  <si>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</si>
  <si>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</si>
  <si>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</si>
  <si>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</si>
  <si>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</si>
  <si>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</si>
  <si>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</si>
  <si>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</si>
  <si>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</si>
  <si>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</si>
  <si>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</si>
  <si>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</si>
  <si>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</si>
  <si>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</si>
  <si>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</si>
  <si>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</si>
  <si>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</si>
  <si>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</si>
  <si>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</si>
  <si>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</si>
  <si>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</si>
  <si>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</si>
  <si>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</si>
  <si>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</si>
  <si>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</si>
  <si>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</si>
  <si>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</si>
  <si>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</si>
  <si>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</si>
  <si>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</si>
  <si>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</si>
  <si>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</si>
  <si>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</si>
  <si>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</si>
  <si>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</si>
  <si>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</si>
  <si>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</si>
  <si>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</si>
  <si>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</si>
  <si>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</si>
  <si>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</si>
  <si>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</si>
  <si>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</si>
  <si>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</si>
  <si>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</si>
  <si>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</si>
  <si>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</si>
  <si>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</si>
  <si>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</si>
  <si>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</si>
  <si>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</si>
  <si>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</si>
  <si>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</si>
  <si>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</si>
  <si>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</si>
  <si>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</si>
  <si>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</si>
  <si>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</si>
  <si>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</si>
  <si>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</si>
  <si>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</si>
  <si>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</si>
  <si>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</si>
  <si>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</si>
  <si>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</si>
  <si>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</si>
  <si>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</si>
  <si>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</si>
  <si>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</si>
  <si>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</si>
  <si>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</si>
  <si>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</si>
  <si>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</si>
  <si>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</si>
  <si>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</si>
  <si>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</si>
  <si>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</si>
  <si>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</si>
  <si>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</si>
  <si>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</si>
  <si>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</si>
  <si>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</si>
  <si>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</si>
  <si>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</si>
  <si>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</si>
  <si>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</si>
  <si>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</si>
  <si>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</si>
  <si>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</si>
  <si>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</si>
  <si>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</si>
  <si>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</si>
  <si>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</si>
  <si>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</si>
  <si>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</si>
  <si>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</si>
  <si>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</si>
  <si>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</si>
  <si>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</si>
  <si>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</si>
  <si>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</si>
  <si>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</si>
  <si>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</si>
  <si>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</si>
  <si>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</si>
  <si>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</si>
  <si>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</si>
  <si>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</si>
  <si>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</si>
  <si>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</si>
  <si>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</si>
  <si>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</si>
  <si>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</si>
  <si>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</si>
  <si>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</si>
  <si>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</si>
  <si>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</si>
  <si>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</si>
  <si>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</si>
  <si>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</si>
  <si>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</si>
  <si>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</si>
  <si>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</si>
  <si>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</si>
  <si>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</si>
  <si>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</si>
  <si>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</si>
  <si>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</si>
  <si>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</si>
  <si>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</si>
  <si>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</si>
  <si>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</si>
  <si>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</si>
  <si>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</si>
  <si>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</si>
  <si>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</si>
  <si>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</si>
  <si>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</si>
  <si>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</si>
  <si>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</si>
  <si>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</si>
  <si>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</si>
  <si>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</si>
  <si>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</si>
  <si>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</si>
  <si>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</si>
  <si>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</si>
  <si>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</si>
  <si>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</si>
  <si>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</si>
  <si>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</si>
  <si>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</si>
  <si>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</si>
  <si>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</si>
  <si>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</si>
  <si>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</si>
  <si>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</si>
  <si>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</si>
  <si>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</si>
  <si>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</si>
  <si>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</si>
  <si>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</si>
  <si>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</si>
  <si>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</si>
  <si>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</si>
  <si>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</si>
  <si>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</si>
  <si>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</si>
  <si>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</si>
  <si>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</si>
  <si>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</si>
  <si>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</si>
  <si>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</si>
  <si>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</si>
  <si>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</si>
  <si>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</si>
  <si>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</si>
  <si>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</si>
  <si>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</si>
  <si>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</si>
  <si>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</si>
  <si>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</si>
  <si>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</si>
  <si>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</si>
  <si>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</si>
  <si>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</si>
  <si>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</si>
  <si>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</si>
  <si>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</si>
  <si>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</si>
  <si>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</si>
  <si>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</si>
  <si>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</si>
  <si>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</si>
  <si>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</si>
  <si>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</si>
  <si>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</si>
  <si>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</si>
  <si>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</si>
  <si>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</si>
  <si>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</si>
  <si>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</si>
  <si>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</si>
  <si>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</si>
  <si>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</si>
  <si>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</si>
  <si>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</si>
  <si>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</si>
  <si>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</si>
  <si>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</si>
  <si>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</si>
  <si>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</si>
  <si>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</si>
  <si>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</si>
  <si>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</si>
  <si>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</si>
  <si>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</si>
  <si>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</si>
  <si>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</si>
  <si>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</si>
  <si>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</si>
  <si>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</si>
  <si>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</si>
  <si>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</si>
  <si>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</si>
  <si>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</si>
  <si>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</si>
  <si>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</si>
  <si>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</si>
  <si>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</si>
  <si>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</si>
  <si>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</si>
  <si>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</si>
  <si>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</si>
  <si>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</si>
  <si>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</si>
  <si>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</si>
  <si>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</si>
  <si>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</si>
  <si>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</si>
  <si>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</si>
  <si>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</si>
  <si>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</si>
  <si>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</si>
  <si>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</si>
  <si>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</si>
  <si>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</si>
  <si>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</si>
  <si>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</si>
  <si>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</si>
  <si>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</si>
  <si>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</si>
  <si>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</si>
  <si>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</si>
  <si>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</si>
  <si>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</si>
  <si>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</si>
  <si>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</si>
  <si>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</si>
  <si>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</si>
  <si>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</si>
  <si>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</si>
  <si>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</si>
  <si>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</si>
  <si>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</si>
  <si>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</si>
  <si>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</si>
  <si>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</si>
  <si>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</si>
  <si>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</si>
  <si>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</si>
  <si>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</si>
  <si>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</si>
  <si>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</si>
  <si>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</si>
  <si>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</si>
  <si>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</si>
  <si>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</si>
  <si>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</si>
  <si>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</si>
  <si>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</si>
  <si>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</si>
  <si>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</si>
  <si>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</si>
  <si>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</si>
  <si>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</si>
  <si>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</si>
  <si>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</si>
  <si>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</si>
  <si>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</si>
  <si>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</si>
  <si>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</si>
  <si>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</si>
  <si>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</si>
  <si>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</si>
  <si>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</si>
  <si>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</si>
  <si>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</si>
  <si>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</si>
  <si>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</si>
  <si>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</si>
  <si>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</si>
  <si>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</si>
  <si>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</si>
  <si>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</si>
  <si>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</si>
  <si>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</si>
  <si>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</si>
  <si>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</si>
  <si>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</si>
  <si>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</si>
  <si>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</si>
  <si>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</si>
  <si>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</si>
  <si>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</si>
  <si>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</si>
  <si>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</si>
  <si>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</si>
  <si>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</si>
  <si>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</si>
  <si>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</si>
  <si>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</si>
  <si>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</si>
  <si>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</si>
  <si>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</si>
  <si>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</si>
  <si>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</si>
  <si>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</si>
  <si>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</si>
  <si>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</si>
  <si>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</si>
  <si>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</si>
  <si>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</si>
  <si>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</si>
  <si>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</si>
  <si>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</si>
  <si>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</si>
  <si>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</si>
  <si>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</si>
  <si>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</si>
  <si>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</si>
  <si>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</si>
  <si>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</si>
  <si>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</si>
  <si>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</si>
  <si>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</si>
  <si>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</si>
  <si>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</si>
  <si>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</si>
  <si>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</si>
  <si>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</si>
  <si>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</si>
  <si>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</si>
  <si>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</si>
  <si>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</si>
  <si>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</si>
  <si>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</si>
  <si>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</si>
  <si>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</si>
  <si>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</si>
  <si>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</si>
  <si>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</si>
  <si>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</si>
  <si>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</si>
  <si>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</si>
  <si>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</si>
  <si>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</si>
  <si>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</si>
  <si>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</si>
  <si>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</si>
  <si>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</si>
  <si>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</si>
  <si>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</si>
  <si>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</si>
  <si>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</si>
  <si>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</si>
  <si>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</si>
  <si>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</si>
  <si>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</si>
  <si>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</si>
  <si>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</si>
  <si>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</si>
  <si>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</si>
  <si>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</si>
  <si>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</si>
  <si>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</si>
  <si>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</si>
  <si>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</si>
  <si>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</si>
  <si>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</si>
  <si>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</si>
  <si>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</si>
  <si>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</si>
  <si>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</si>
  <si>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</si>
  <si>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</si>
  <si>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</si>
  <si>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</si>
  <si>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</si>
  <si>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</si>
  <si>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</si>
  <si>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</si>
  <si>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</si>
  <si>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</si>
  <si>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</si>
  <si>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</si>
  <si>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</si>
  <si>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</si>
  <si>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</si>
  <si>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</si>
  <si>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</si>
  <si>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</si>
  <si>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</si>
  <si>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</si>
  <si>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</si>
  <si>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</si>
  <si>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</si>
  <si>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</si>
  <si>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</si>
  <si>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</si>
  <si>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</si>
  <si>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</si>
  <si>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</si>
  <si>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</si>
  <si>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</si>
  <si>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</si>
  <si>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</si>
  <si>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</si>
  <si>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</si>
  <si>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</si>
  <si>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</si>
  <si>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</si>
  <si>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</si>
  <si>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</si>
  <si>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</si>
  <si>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</si>
  <si>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</si>
  <si>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</si>
  <si>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</si>
  <si>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</si>
  <si>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</si>
  <si>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</si>
  <si>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</si>
  <si>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</si>
  <si>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</si>
  <si>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</si>
  <si>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</si>
  <si>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</si>
  <si>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</si>
  <si>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</si>
  <si>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</si>
  <si>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</si>
  <si>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</si>
  <si>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</si>
  <si>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</si>
  <si>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</si>
  <si>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</si>
  <si>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</si>
  <si>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</si>
  <si>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</si>
  <si>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</si>
  <si>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</si>
  <si>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</si>
  <si>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</si>
  <si>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</si>
  <si>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</si>
  <si>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</si>
  <si>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</si>
  <si>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</si>
  <si>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</si>
  <si>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</si>
  <si>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</si>
  <si>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</si>
  <si>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</si>
  <si>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</si>
  <si>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</si>
  <si>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</si>
  <si>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</si>
  <si>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</si>
  <si>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</si>
  <si>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</si>
  <si>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</si>
  <si>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</si>
  <si>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</si>
  <si>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</si>
  <si>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</si>
  <si>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</si>
  <si>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</si>
  <si>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</si>
  <si>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</si>
  <si>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</si>
  <si>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</si>
  <si>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</si>
  <si>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</si>
  <si>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</si>
  <si>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</si>
  <si>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</si>
  <si>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</si>
  <si>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</si>
  <si>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</si>
  <si>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</si>
  <si>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</si>
  <si>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</si>
  <si>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</si>
  <si>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</si>
  <si>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</si>
  <si>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</si>
  <si>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</si>
  <si>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</si>
  <si>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</si>
  <si>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</si>
  <si>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</si>
  <si>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</si>
  <si>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</si>
  <si>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</si>
  <si>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</si>
  <si>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</si>
  <si>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</si>
  <si>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</si>
  <si>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</si>
  <si>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</si>
  <si>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</si>
  <si>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</si>
  <si>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</si>
  <si>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</si>
  <si>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</si>
  <si>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</si>
  <si>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</si>
  <si>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</si>
  <si>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</si>
  <si>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</si>
  <si>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</si>
  <si>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</si>
  <si>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</si>
  <si>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</si>
  <si>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</si>
  <si>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</si>
  <si>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</si>
  <si>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</si>
  <si>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</si>
  <si>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</si>
  <si>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</si>
  <si>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</si>
  <si>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</si>
  <si>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</si>
  <si>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</si>
  <si>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</si>
  <si>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</si>
  <si>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</si>
  <si>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</si>
  <si>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</si>
  <si>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</si>
  <si>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</si>
  <si>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</si>
  <si>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</si>
  <si>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</si>
  <si>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</si>
  <si>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</si>
  <si>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</si>
  <si>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</si>
  <si>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</si>
  <si>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</si>
  <si>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</si>
  <si>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</si>
  <si>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</si>
  <si>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</si>
  <si>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</si>
  <si>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</si>
  <si>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</si>
  <si>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</si>
  <si>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</si>
  <si>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</si>
  <si>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</si>
  <si>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</si>
  <si>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</si>
  <si>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</si>
  <si>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</si>
  <si>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</si>
  <si>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</si>
  <si>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</si>
  <si>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</si>
  <si>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</si>
  <si>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</si>
  <si>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</si>
  <si>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</si>
  <si>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</si>
  <si>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</si>
  <si>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</si>
  <si>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</si>
  <si>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</si>
  <si>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</si>
  <si>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</si>
  <si>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</si>
  <si>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</si>
  <si>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</si>
  <si>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</si>
  <si>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</si>
  <si>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</si>
  <si>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</si>
  <si>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</si>
  <si>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</si>
  <si>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</si>
  <si>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</si>
  <si>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</si>
  <si>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</si>
  <si>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</si>
  <si>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</si>
  <si>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</si>
  <si>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</si>
  <si>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</si>
  <si>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</si>
  <si>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</si>
  <si>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</si>
  <si>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</si>
  <si>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</si>
  <si>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</si>
  <si>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</si>
  <si>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</si>
  <si>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</si>
  <si>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</si>
  <si>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</si>
  <si>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</si>
  <si>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</si>
  <si>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</si>
  <si>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</si>
  <si>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</si>
  <si>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</si>
  <si>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</si>
  <si>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</si>
  <si>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</si>
  <si>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</si>
  <si>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</si>
  <si>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</si>
  <si>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</si>
  <si>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</si>
  <si>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</si>
  <si>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</si>
  <si>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</si>
  <si>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</si>
  <si>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</si>
  <si>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</si>
  <si>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</si>
  <si>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</si>
  <si>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</si>
  <si>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</si>
  <si>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</si>
  <si>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</si>
  <si>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</si>
  <si>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</si>
  <si>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</si>
  <si>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</si>
  <si>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</si>
  <si>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</si>
  <si>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</si>
  <si>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</si>
  <si>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</si>
  <si>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</si>
  <si>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</si>
  <si>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</si>
  <si>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</si>
  <si>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</si>
  <si>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</si>
  <si>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</si>
  <si>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</si>
  <si>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</si>
  <si>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</si>
  <si>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</si>
  <si>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</si>
  <si>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</si>
  <si>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</si>
  <si>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</si>
  <si>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</si>
  <si>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</si>
  <si>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</si>
  <si>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</si>
  <si>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</si>
  <si>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</si>
  <si>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</si>
  <si>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</si>
  <si>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</si>
  <si>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</si>
  <si>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</si>
  <si>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</si>
  <si>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</si>
  <si>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</si>
  <si>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</si>
  <si>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</si>
  <si>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</si>
  <si>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</si>
  <si>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</si>
  <si>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</si>
  <si>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</si>
  <si>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</si>
  <si>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</si>
  <si>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</si>
  <si>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</si>
  <si>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</si>
  <si>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</si>
  <si>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</si>
  <si>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</si>
  <si>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</si>
  <si>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</si>
  <si>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</si>
  <si>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</si>
  <si>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</si>
  <si>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</si>
  <si>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</si>
  <si>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</si>
  <si>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</si>
  <si>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</si>
  <si>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</si>
  <si>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</si>
  <si>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</si>
  <si>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</si>
  <si>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</si>
  <si>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</si>
  <si>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</si>
  <si>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</si>
  <si>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</si>
  <si>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</si>
  <si>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</si>
  <si>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</si>
  <si>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</si>
  <si>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</si>
  <si>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</si>
  <si>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</si>
  <si>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</si>
  <si>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</si>
  <si>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</si>
  <si>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</si>
  <si>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</si>
  <si>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</si>
  <si>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</si>
  <si>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</si>
  <si>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</si>
  <si>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</si>
  <si>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</si>
  <si>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</si>
  <si>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</si>
  <si>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</si>
  <si>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</si>
  <si>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</si>
  <si>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</si>
  <si>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</si>
  <si>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</si>
  <si>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</si>
  <si>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</si>
  <si>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</si>
  <si>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</si>
  <si>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</si>
  <si>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</si>
  <si>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</si>
  <si>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</si>
  <si>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</si>
  <si>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</si>
  <si>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</si>
  <si>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</si>
  <si>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</si>
  <si>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</si>
  <si>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</si>
  <si>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</si>
  <si>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</si>
  <si>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</si>
  <si>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</si>
  <si>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</si>
  <si>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</si>
  <si>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</si>
  <si>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</si>
  <si>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</si>
  <si>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</si>
  <si>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</si>
  <si>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</si>
  <si>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</si>
  <si>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</si>
  <si>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</si>
  <si>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</si>
  <si>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</si>
  <si>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</si>
  <si>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</si>
  <si>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</si>
  <si>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</si>
  <si>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</si>
  <si>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</si>
  <si>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</si>
  <si>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</si>
  <si>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</si>
  <si>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</si>
  <si>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</si>
  <si>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</si>
  <si>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</si>
  <si>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</si>
  <si>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</si>
  <si>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</si>
  <si>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</si>
  <si>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</si>
  <si>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</si>
  <si>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</si>
  <si>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</si>
  <si>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</si>
  <si>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</si>
  <si>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</si>
  <si>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</si>
  <si>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</si>
  <si>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</si>
  <si>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</si>
  <si>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</si>
  <si>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</si>
  <si>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</si>
  <si>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</si>
  <si>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</si>
  <si>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</si>
  <si>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</si>
  <si>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</si>
  <si>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</si>
  <si>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</si>
  <si>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</si>
  <si>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</si>
  <si>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</si>
  <si>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</si>
  <si>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</si>
  <si>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</si>
  <si>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</si>
  <si>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</si>
  <si>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</si>
  <si>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</si>
  <si>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</si>
  <si>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</si>
  <si>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</si>
  <si>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</si>
  <si>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</si>
  <si>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</si>
  <si>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</si>
  <si>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</si>
  <si>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</si>
  <si>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</si>
  <si>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</si>
  <si>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</si>
  <si>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</si>
  <si>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</si>
  <si>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</si>
  <si>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</si>
  <si>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</si>
  <si>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</si>
  <si>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</si>
  <si>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</si>
  <si>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</si>
  <si>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</si>
  <si>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</si>
  <si>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</si>
  <si>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</si>
  <si>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</si>
  <si>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</si>
  <si>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</si>
  <si>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</si>
  <si>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</si>
  <si>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</si>
  <si>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</si>
  <si>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</si>
  <si>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</si>
  <si>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</si>
  <si>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</si>
  <si>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</si>
  <si>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</si>
  <si>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</si>
  <si>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</si>
  <si>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</si>
  <si>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</si>
  <si>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</si>
  <si>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</si>
  <si>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</si>
  <si>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</si>
  <si>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</si>
  <si>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</si>
  <si>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</si>
  <si>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</si>
  <si>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</si>
  <si>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</si>
  <si>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</si>
  <si>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</si>
  <si>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</si>
  <si>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</si>
  <si>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</si>
  <si>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</si>
  <si>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</si>
  <si>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</si>
  <si>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</si>
  <si>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</si>
  <si>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</si>
  <si>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</si>
  <si>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</si>
  <si>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</si>
  <si>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</si>
  <si>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</si>
  <si>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</si>
  <si>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</si>
  <si>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</si>
  <si>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</si>
  <si>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</si>
  <si>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</si>
  <si>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</si>
  <si>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</si>
  <si>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</si>
  <si>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</si>
  <si>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</si>
  <si>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</si>
  <si>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</si>
  <si>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</si>
  <si>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</si>
  <si>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</si>
  <si>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</si>
  <si>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</si>
  <si>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</si>
  <si>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</si>
  <si>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</si>
  <si>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</si>
  <si>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</si>
  <si>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</si>
  <si>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</si>
  <si>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</si>
  <si>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</si>
  <si>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</si>
  <si>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</si>
  <si>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</si>
  <si>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</si>
  <si>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</si>
  <si>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</si>
  <si>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</si>
  <si>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</si>
  <si>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</si>
  <si>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</si>
  <si>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</si>
  <si>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</si>
  <si>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</si>
  <si>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</si>
  <si>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</si>
  <si>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</si>
  <si>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</si>
  <si>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</si>
  <si>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</si>
  <si>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</si>
  <si>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</si>
  <si>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</si>
  <si>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</si>
  <si>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</si>
  <si>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</si>
  <si>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</si>
  <si>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</si>
  <si>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</si>
  <si>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</si>
  <si>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</si>
  <si>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</si>
  <si>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</si>
  <si>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</si>
  <si>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</si>
  <si>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</si>
  <si>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</si>
  <si>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</si>
  <si>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</si>
  <si>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</si>
  <si>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</si>
  <si>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</si>
  <si>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</si>
  <si>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</si>
  <si>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</si>
  <si>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</si>
  <si>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</si>
  <si>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</si>
  <si>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</si>
  <si>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</si>
  <si>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</si>
  <si>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</si>
  <si>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</si>
  <si>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</si>
  <si>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</si>
  <si>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</si>
  <si>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</si>
  <si>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</si>
  <si>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</si>
  <si>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</si>
  <si>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</si>
  <si>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</si>
  <si>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</si>
  <si>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</si>
  <si>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</si>
  <si>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</si>
  <si>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</si>
  <si>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</si>
  <si>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</si>
  <si>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</si>
  <si>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</si>
  <si>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</si>
  <si>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</si>
  <si>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</si>
  <si>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</si>
  <si>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</si>
  <si>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</si>
  <si>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</si>
  <si>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</si>
  <si>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</si>
  <si>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</si>
  <si>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</si>
  <si>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</si>
  <si>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</si>
  <si>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</si>
  <si>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</si>
  <si>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</si>
  <si>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</si>
  <si>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</si>
  <si>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</si>
  <si>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</si>
  <si>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</si>
  <si>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</si>
  <si>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</si>
  <si>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</si>
  <si>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</si>
  <si>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</si>
  <si>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</si>
  <si>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</si>
  <si>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</si>
  <si>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</si>
  <si>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</si>
  <si>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</si>
  <si>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</si>
  <si>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</si>
  <si>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</si>
  <si>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</si>
  <si>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</si>
  <si>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</si>
  <si>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</si>
  <si>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</si>
  <si>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</si>
  <si>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</si>
  <si>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</si>
  <si>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</si>
  <si>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</si>
  <si>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</si>
  <si>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</si>
  <si>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</si>
  <si>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</si>
  <si>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</si>
  <si>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</si>
  <si>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</si>
  <si>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</si>
  <si>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</si>
  <si>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</si>
  <si>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</si>
  <si>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</si>
  <si>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</si>
  <si>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</si>
  <si>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</si>
  <si>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</si>
  <si>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</si>
  <si>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</si>
  <si>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</si>
  <si>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</si>
  <si>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</si>
  <si>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</si>
  <si>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</si>
  <si>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</si>
  <si>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</si>
  <si>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</si>
  <si>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</si>
  <si>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</si>
  <si>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</si>
  <si>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</si>
  <si>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</si>
  <si>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</si>
  <si>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</si>
  <si>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</si>
  <si>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</si>
  <si>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</si>
  <si>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</si>
  <si>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</si>
  <si>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</si>
  <si>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</si>
  <si>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</si>
  <si>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</si>
  <si>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</si>
  <si>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</si>
  <si>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</si>
  <si>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</si>
  <si>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</si>
  <si>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</si>
  <si>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</si>
  <si>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</si>
  <si>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</si>
  <si>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</si>
  <si>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</si>
  <si>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</si>
  <si>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</si>
  <si>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</si>
  <si>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</si>
  <si>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</si>
  <si>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</si>
  <si>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</si>
  <si>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</si>
  <si>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</si>
  <si>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</si>
  <si>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</si>
  <si>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</si>
  <si>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</si>
  <si>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</si>
  <si>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</si>
  <si>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</si>
  <si>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</si>
  <si>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</si>
  <si>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</si>
  <si>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</si>
  <si>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</si>
  <si>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</si>
  <si>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</si>
  <si>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</si>
  <si>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</si>
  <si>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</si>
  <si>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</si>
  <si>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</si>
  <si>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</si>
  <si>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</si>
  <si>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</si>
  <si>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</si>
  <si>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</si>
  <si>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</si>
  <si>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</si>
  <si>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</si>
  <si>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</si>
  <si>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</si>
  <si>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</si>
  <si>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</si>
  <si>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</si>
  <si>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</si>
  <si>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</si>
  <si>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</si>
  <si>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</si>
  <si>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</si>
  <si>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</si>
  <si>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</si>
  <si>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</si>
  <si>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</si>
  <si>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</si>
  <si>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</si>
  <si>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</si>
  <si>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</si>
  <si>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</si>
  <si>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</si>
  <si>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</si>
  <si>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</si>
  <si>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</si>
  <si>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</si>
  <si>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</si>
  <si>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</si>
  <si>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</si>
  <si>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</si>
  <si>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</si>
  <si>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</si>
  <si>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</si>
  <si>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</si>
  <si>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</si>
  <si>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</si>
  <si>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</si>
  <si>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</si>
  <si>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</si>
  <si>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</si>
  <si>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</si>
  <si>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</si>
  <si>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</si>
  <si>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</si>
  <si>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</si>
  <si>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</si>
  <si>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</si>
  <si>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</si>
  <si>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</si>
  <si>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</si>
  <si>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</si>
  <si>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</si>
  <si>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</si>
  <si>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</si>
  <si>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</si>
  <si>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</si>
  <si>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</si>
  <si>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</si>
  <si>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</si>
  <si>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</si>
  <si>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</si>
  <si>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</si>
  <si>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</si>
  <si>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</si>
  <si>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</si>
  <si>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</si>
  <si>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</si>
  <si>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</si>
  <si>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</si>
  <si>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</si>
  <si>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</si>
  <si>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</si>
  <si>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</si>
  <si>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</si>
  <si>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</si>
  <si>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</si>
  <si>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</si>
  <si>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</si>
  <si>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</si>
  <si>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</si>
  <si>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</si>
  <si>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</si>
  <si>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</si>
  <si>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</si>
  <si>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</si>
  <si>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</si>
  <si>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</si>
  <si>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</si>
  <si>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</si>
  <si>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</si>
  <si>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</si>
  <si>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</si>
  <si>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</si>
  <si>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</si>
  <si>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</si>
  <si>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</si>
  <si>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</si>
  <si>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</si>
  <si>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</si>
  <si>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</si>
  <si>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</si>
  <si>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</si>
  <si>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</si>
  <si>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</si>
  <si>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</si>
  <si>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</si>
  <si>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</si>
  <si>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</si>
  <si>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</si>
  <si>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</si>
  <si>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</si>
  <si>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</si>
  <si>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</si>
  <si>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</si>
  <si>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</si>
  <si>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</si>
  <si>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</si>
  <si>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</si>
  <si>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</si>
  <si>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</si>
  <si>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</si>
  <si>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</si>
  <si>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</si>
  <si>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</si>
  <si>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</si>
  <si>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</si>
  <si>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</si>
  <si>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</si>
  <si>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</si>
  <si>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</si>
  <si>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</si>
  <si>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</si>
  <si>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</si>
  <si>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</si>
  <si>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</si>
  <si>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</si>
  <si>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</si>
  <si>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</si>
  <si>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</si>
  <si>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</si>
  <si>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</si>
  <si>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</si>
  <si>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</si>
  <si>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</si>
  <si>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</si>
  <si>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</si>
  <si>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</si>
  <si>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</si>
  <si>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</si>
  <si>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</si>
  <si>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</si>
  <si>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</si>
  <si>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</si>
  <si>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</si>
  <si>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</si>
  <si>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</si>
  <si>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</si>
  <si>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</si>
  <si>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</si>
  <si>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</si>
  <si>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</si>
  <si>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</si>
  <si>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</si>
  <si>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</si>
  <si>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</si>
  <si>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</si>
  <si>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</si>
  <si>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</si>
  <si>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</si>
  <si>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</si>
  <si>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</si>
  <si>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</si>
  <si>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</si>
  <si>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</si>
  <si>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</si>
  <si>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</si>
  <si>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</si>
  <si>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</si>
  <si>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</si>
  <si>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</si>
  <si>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</si>
  <si>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</si>
  <si>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</si>
  <si>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</si>
  <si>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</si>
  <si>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</si>
  <si>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</si>
  <si>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</si>
  <si>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</si>
  <si>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</si>
  <si>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</si>
  <si>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</si>
  <si>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</si>
  <si>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</si>
  <si>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</si>
  <si>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</si>
  <si>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</si>
  <si>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</si>
  <si>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</si>
  <si>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</si>
  <si>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</si>
  <si>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</si>
  <si>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</si>
  <si>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</si>
  <si>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</si>
  <si>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</si>
  <si>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</si>
  <si>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</si>
  <si>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</si>
  <si>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</si>
  <si>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</si>
  <si>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</si>
  <si>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</si>
  <si>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</si>
  <si>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</si>
  <si>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</si>
  <si>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</si>
  <si>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</si>
  <si>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</si>
  <si>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</si>
  <si>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</si>
  <si>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</si>
  <si>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</si>
  <si>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</si>
  <si>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</si>
  <si>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</si>
  <si>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</si>
  <si>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</si>
  <si>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</si>
  <si>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</si>
  <si>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</si>
  <si>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</si>
  <si>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</si>
  <si>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</si>
  <si>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</si>
  <si>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</si>
  <si>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</si>
  <si>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</si>
  <si>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</si>
  <si>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</si>
  <si>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</si>
  <si>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</si>
  <si>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</si>
  <si>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</si>
  <si>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</si>
  <si>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</si>
  <si>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</si>
  <si>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</si>
  <si>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</si>
  <si>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</si>
  <si>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</si>
  <si>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</si>
  <si>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</si>
  <si>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</si>
  <si>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</si>
  <si>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</si>
  <si>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</si>
  <si>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</si>
  <si>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</si>
  <si>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</si>
  <si>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</si>
  <si>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</si>
  <si>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</si>
  <si>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</si>
  <si>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</si>
  <si>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</si>
  <si>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</si>
  <si>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</si>
  <si>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</si>
  <si>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</si>
  <si>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</si>
  <si>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</si>
  <si>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</si>
  <si>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</si>
  <si>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</si>
  <si>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</si>
  <si>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</si>
  <si>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</si>
  <si>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</si>
  <si>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</si>
  <si>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</si>
  <si>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</si>
  <si>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</si>
  <si>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</si>
  <si>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</si>
  <si>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</si>
  <si>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</si>
  <si>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</si>
  <si>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</si>
  <si>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</si>
  <si>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</si>
  <si>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</si>
  <si>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</si>
  <si>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</si>
  <si>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</si>
  <si>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</si>
  <si>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</si>
  <si>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</si>
  <si>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</si>
  <si>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</si>
  <si>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</si>
  <si>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</si>
  <si>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</si>
  <si>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</si>
  <si>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</si>
  <si>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</si>
  <si>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</si>
  <si>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</si>
  <si>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</si>
  <si>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</si>
  <si>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</si>
  <si>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</si>
  <si>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</si>
  <si>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</si>
  <si>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</si>
  <si>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</si>
  <si>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</si>
  <si>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</si>
  <si>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</si>
  <si>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</si>
  <si>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</si>
  <si>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</si>
  <si>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</si>
  <si>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</si>
  <si>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</si>
  <si>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</si>
  <si>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</si>
  <si>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</si>
  <si>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</si>
  <si>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</si>
  <si>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</si>
  <si>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</si>
  <si>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</si>
  <si>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</si>
  <si>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</si>
  <si>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</si>
  <si>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</si>
  <si>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</si>
  <si>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</si>
  <si>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</si>
  <si>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</si>
  <si>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</si>
  <si>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</si>
  <si>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</si>
  <si>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</si>
  <si>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</si>
  <si>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</si>
  <si>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</si>
  <si>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</si>
  <si>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</si>
  <si>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</si>
  <si>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</si>
  <si>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</si>
  <si>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</si>
  <si>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</si>
  <si>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</si>
  <si>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</si>
  <si>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</si>
  <si>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</si>
  <si>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</si>
  <si>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</si>
  <si>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</si>
  <si>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</si>
  <si>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</si>
  <si>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</si>
  <si>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</si>
  <si>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</si>
  <si>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</si>
  <si>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</si>
  <si>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</si>
  <si>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</si>
  <si>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</si>
  <si>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</si>
  <si>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</si>
  <si>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</si>
  <si>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</si>
  <si>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</si>
  <si>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</si>
  <si>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</si>
  <si>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</si>
  <si>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</si>
  <si>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</si>
  <si>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</si>
  <si>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</si>
  <si>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</si>
  <si>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</si>
  <si>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</si>
  <si>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</si>
  <si>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</si>
  <si>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</si>
  <si>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</si>
  <si>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</si>
  <si>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</si>
  <si>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</si>
  <si>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</si>
  <si>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</si>
  <si>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</si>
  <si>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</si>
  <si>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</si>
  <si>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</si>
  <si>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</si>
  <si>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</si>
  <si>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</si>
  <si>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</si>
  <si>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</si>
  <si>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</si>
  <si>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</si>
  <si>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</si>
  <si>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</si>
  <si>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</si>
  <si>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</si>
  <si>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</si>
  <si>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</si>
  <si>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</si>
  <si>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</si>
  <si>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</si>
  <si>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</si>
  <si>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</si>
  <si>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</si>
  <si>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</si>
  <si>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</si>
  <si>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</si>
  <si>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</si>
  <si>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</si>
  <si>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</si>
  <si>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</si>
  <si>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</si>
  <si>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</si>
  <si>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</si>
  <si>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</si>
  <si>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</si>
  <si>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</si>
  <si>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</si>
  <si>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</si>
  <si>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</si>
  <si>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</si>
  <si>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</si>
  <si>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</si>
  <si>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</si>
  <si>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</si>
  <si>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</si>
  <si>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</si>
  <si>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</si>
  <si>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</si>
  <si>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</si>
  <si>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</si>
  <si>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</si>
  <si>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</si>
  <si>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</si>
  <si>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</si>
  <si>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</si>
  <si>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</si>
  <si>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</si>
  <si>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</si>
  <si>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</si>
  <si>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</si>
  <si>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</si>
  <si>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</si>
  <si>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</si>
  <si>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</si>
  <si>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</si>
  <si>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</si>
  <si>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</si>
  <si>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</si>
  <si>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</si>
  <si>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</si>
  <si>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</si>
  <si>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</si>
  <si>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</si>
  <si>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</si>
  <si>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</si>
  <si>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</si>
  <si>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</si>
  <si>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</si>
  <si>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</si>
  <si>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</si>
  <si>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</si>
  <si>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</si>
  <si>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</si>
  <si>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</si>
  <si>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</si>
  <si>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</si>
  <si>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</si>
  <si>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</si>
  <si>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</si>
  <si>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</si>
  <si>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</si>
  <si>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</si>
  <si>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</si>
  <si>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</si>
  <si>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</si>
  <si>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</si>
  <si>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</si>
  <si>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</si>
  <si>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</si>
  <si>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</si>
  <si>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</si>
  <si>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</si>
  <si>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</si>
  <si>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</si>
  <si>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</si>
  <si>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</si>
  <si>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</si>
  <si>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</si>
  <si>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</si>
  <si>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</si>
  <si>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</si>
  <si>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</si>
  <si>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</si>
  <si>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</si>
  <si>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</si>
  <si>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</si>
  <si>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</si>
  <si>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</si>
  <si>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</si>
  <si>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</si>
  <si>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</si>
  <si>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</si>
  <si>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</si>
  <si>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</si>
  <si>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</si>
  <si>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</si>
  <si>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</si>
  <si>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</si>
  <si>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</si>
  <si>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</si>
  <si>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</si>
  <si>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</si>
  <si>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</si>
  <si>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</si>
  <si>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</si>
  <si>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</si>
  <si>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</si>
  <si>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</si>
  <si>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</si>
  <si>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</si>
  <si>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</si>
  <si>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</si>
  <si>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</si>
  <si>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</si>
  <si>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</si>
  <si>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</si>
  <si>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</si>
  <si>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</si>
  <si>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</si>
  <si>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</si>
  <si>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</si>
  <si>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</si>
  <si>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</si>
  <si>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</si>
  <si>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</si>
  <si>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</si>
  <si>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</si>
  <si>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</si>
  <si>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</si>
  <si>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</si>
  <si>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</si>
  <si>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</si>
  <si>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</si>
  <si>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</si>
  <si>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</si>
  <si>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</si>
  <si>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</si>
  <si>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</si>
  <si>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</si>
  <si>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</si>
  <si>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</si>
  <si>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</si>
  <si>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</si>
  <si>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</si>
  <si>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</si>
  <si>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</si>
  <si>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</si>
  <si>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</si>
  <si>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</si>
  <si>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</si>
  <si>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</si>
  <si>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</si>
  <si>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</si>
  <si>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</si>
  <si>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</si>
  <si>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</si>
  <si>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</si>
  <si>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</si>
  <si>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</si>
  <si>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</si>
  <si>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</si>
  <si>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</si>
  <si>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</si>
  <si>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</si>
  <si>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</si>
  <si>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</si>
  <si>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</si>
  <si>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</si>
  <si>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</si>
  <si>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</si>
  <si>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</si>
  <si>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</si>
  <si>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</si>
  <si>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</si>
  <si>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</si>
  <si>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</si>
  <si>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</si>
  <si>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</si>
  <si>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</si>
  <si>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</si>
  <si>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</si>
  <si>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</si>
  <si>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</si>
  <si>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</si>
  <si>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</si>
  <si>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</si>
  <si>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</si>
  <si>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</si>
  <si>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</si>
  <si>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</si>
  <si>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</si>
  <si>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</si>
  <si>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</si>
  <si>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</si>
  <si>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</si>
  <si>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</si>
  <si>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</si>
  <si>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</si>
  <si>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</si>
  <si>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</si>
  <si>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</si>
  <si>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</si>
  <si>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</si>
  <si>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</si>
  <si>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</si>
  <si>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</si>
  <si>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</si>
  <si>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</si>
  <si>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</si>
  <si>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</si>
  <si>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</si>
  <si>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</si>
  <si>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</si>
  <si>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</si>
  <si>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</si>
  <si>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</si>
  <si>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</si>
  <si>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</si>
  <si>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</si>
  <si>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</si>
  <si>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</si>
  <si>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</si>
  <si>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</si>
  <si>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</si>
  <si>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</si>
  <si>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</si>
  <si>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</si>
  <si>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</si>
  <si>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</si>
  <si>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</si>
  <si>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</si>
  <si>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</si>
  <si>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</si>
  <si>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</si>
  <si>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</si>
  <si>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</si>
  <si>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</si>
  <si>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</si>
  <si>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</si>
  <si>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</si>
  <si>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</si>
  <si>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</si>
  <si>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</si>
  <si>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</si>
  <si>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</si>
  <si>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</si>
  <si>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</si>
  <si>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</si>
  <si>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</si>
  <si>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</si>
  <si>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</si>
  <si>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</si>
  <si>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</si>
  <si>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</si>
  <si>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</si>
  <si>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</si>
  <si>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</si>
  <si>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</si>
  <si>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</si>
  <si>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</si>
  <si>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</si>
  <si>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</si>
  <si>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</si>
  <si>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</si>
  <si>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</si>
  <si>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</si>
  <si>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</si>
  <si>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</si>
  <si>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</si>
  <si>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</si>
  <si>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</si>
  <si>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</si>
  <si>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</si>
  <si>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</si>
  <si>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</si>
  <si>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</si>
  <si>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</si>
  <si>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</si>
  <si>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</si>
  <si>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</si>
  <si>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</si>
  <si>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</si>
  <si>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</si>
  <si>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</si>
  <si>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</si>
  <si>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</si>
  <si>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</si>
  <si>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</si>
  <si>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</si>
  <si>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</si>
  <si>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</si>
  <si>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</si>
  <si>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</si>
  <si>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</si>
  <si>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</si>
  <si>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</si>
  <si>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</si>
  <si>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</si>
  <si>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</si>
  <si>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</si>
  <si>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</si>
  <si>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</si>
  <si>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</si>
  <si>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</si>
  <si>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</si>
  <si>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</si>
  <si>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</si>
  <si>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</si>
  <si>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</si>
  <si>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</si>
  <si>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</si>
  <si>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</si>
  <si>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</si>
  <si>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</si>
  <si>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</si>
  <si>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</si>
  <si>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</si>
  <si>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</si>
  <si>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</si>
  <si>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</si>
  <si>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</si>
  <si>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</si>
  <si>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</si>
  <si>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</si>
  <si>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</si>
  <si>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</si>
  <si>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</si>
  <si>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</si>
  <si>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</si>
  <si>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</si>
  <si>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</si>
  <si>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</si>
  <si>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</si>
  <si>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</si>
  <si>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</si>
  <si>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</si>
  <si>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</si>
  <si>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</si>
  <si>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</si>
  <si>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</si>
  <si>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</si>
  <si>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</si>
  <si>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</si>
  <si>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</si>
  <si>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</si>
  <si>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</si>
  <si>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</si>
  <si>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</si>
  <si>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</si>
  <si>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</si>
  <si>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</si>
  <si>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</si>
  <si>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</si>
  <si>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</si>
  <si>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</si>
  <si>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</si>
  <si>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</si>
  <si>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</si>
  <si>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</si>
  <si>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</si>
  <si>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</si>
  <si>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</si>
  <si>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</si>
  <si>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</si>
  <si>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</si>
  <si>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</si>
  <si>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</si>
  <si>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</si>
  <si>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</si>
  <si>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</si>
  <si>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</si>
  <si>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</si>
  <si>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</si>
  <si>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</si>
  <si>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</si>
  <si>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</si>
  <si>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</si>
  <si>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</si>
  <si>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</si>
  <si>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</si>
  <si>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</si>
  <si>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</si>
  <si>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</si>
  <si>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</si>
  <si>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</si>
  <si>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</si>
  <si>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</si>
  <si>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</si>
  <si>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</si>
  <si>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</si>
  <si>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</si>
  <si>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</si>
  <si>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</si>
  <si>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</si>
  <si>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</si>
  <si>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</si>
  <si>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</si>
  <si>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</si>
  <si>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</si>
  <si>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</si>
  <si>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</si>
  <si>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</si>
  <si>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</si>
  <si>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</si>
  <si>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</si>
  <si>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</si>
  <si>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</si>
  <si>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</si>
  <si>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</si>
  <si>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</si>
  <si>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</si>
  <si>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</si>
  <si>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</si>
  <si>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</si>
  <si>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</si>
  <si>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</si>
  <si>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</si>
  <si>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</si>
  <si>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</si>
  <si>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</si>
  <si>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</si>
  <si>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</si>
  <si>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</si>
  <si>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</si>
  <si>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</si>
  <si>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</si>
  <si>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</si>
  <si>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</si>
  <si>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</si>
  <si>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</si>
  <si>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</si>
  <si>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</si>
  <si>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</si>
  <si>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</si>
  <si>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</si>
  <si>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</si>
  <si>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</si>
  <si>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</si>
  <si>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</si>
  <si>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</si>
  <si>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</si>
  <si>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</si>
  <si>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</si>
  <si>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</si>
  <si>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</si>
  <si>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</si>
  <si>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</si>
  <si>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</si>
  <si>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</si>
  <si>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</si>
  <si>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</si>
  <si>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</si>
  <si>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</si>
  <si>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</si>
  <si>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</si>
  <si>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</si>
  <si>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</si>
  <si>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</si>
  <si>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</si>
  <si>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</si>
  <si>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</si>
  <si>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</si>
  <si>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</si>
  <si>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</si>
  <si>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</si>
  <si>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</si>
  <si>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</si>
  <si>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</si>
  <si>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</si>
  <si>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</si>
  <si>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</si>
  <si>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</si>
  <si>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</si>
  <si>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</si>
  <si>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</si>
  <si>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</si>
  <si>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</si>
  <si>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</si>
  <si>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</si>
  <si>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</si>
  <si>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</si>
  <si>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</si>
  <si>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</si>
  <si>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</si>
  <si>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</si>
  <si>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</si>
  <si>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</si>
  <si>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</si>
  <si>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</si>
  <si>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</si>
  <si>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</si>
  <si>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</si>
  <si>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</si>
  <si>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</si>
  <si>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</si>
  <si>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</si>
  <si>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</si>
  <si>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</si>
  <si>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</si>
  <si>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</si>
  <si>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</si>
  <si>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</si>
  <si>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</si>
  <si>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</si>
  <si>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</si>
  <si>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</si>
  <si>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</si>
  <si>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</si>
  <si>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</si>
  <si>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</si>
  <si>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</si>
  <si>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</si>
  <si>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</si>
  <si>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</si>
  <si>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</si>
  <si>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</si>
  <si>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</si>
  <si>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</si>
  <si>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</si>
  <si>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</si>
  <si>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</si>
  <si>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</si>
  <si>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</si>
  <si>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</si>
  <si>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</si>
  <si>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</si>
  <si>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</si>
  <si>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</si>
  <si>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</si>
  <si>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</si>
  <si>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</si>
  <si>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</si>
  <si>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</si>
  <si>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</si>
  <si>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</si>
  <si>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</si>
  <si>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</si>
  <si>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</si>
  <si>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</si>
  <si>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</si>
  <si>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</si>
  <si>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</si>
  <si>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</si>
  <si>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</si>
  <si>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</si>
  <si>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</si>
  <si>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</si>
  <si>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</si>
  <si>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</si>
  <si>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</si>
  <si>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</si>
  <si>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</si>
  <si>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</si>
  <si>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</si>
  <si>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</si>
  <si>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</si>
  <si>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</si>
  <si>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</si>
  <si>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</si>
  <si>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</si>
  <si>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</si>
  <si>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</si>
  <si>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</si>
  <si>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</si>
  <si>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</si>
  <si>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</si>
  <si>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</si>
  <si>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</si>
  <si>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</si>
  <si>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</si>
  <si>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</si>
  <si>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</si>
  <si>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</si>
  <si>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</si>
  <si>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</si>
  <si>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</si>
  <si>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</si>
  <si>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</si>
  <si>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</si>
  <si>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</si>
  <si>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</si>
  <si>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</si>
  <si>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</si>
  <si>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</si>
  <si>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</si>
  <si>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</si>
  <si>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</si>
  <si>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</si>
  <si>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</si>
  <si>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</si>
  <si>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</si>
  <si>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</si>
  <si>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</si>
  <si>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</si>
  <si>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</si>
  <si>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</si>
  <si>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</si>
  <si>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</si>
  <si>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</si>
  <si>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</si>
  <si>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</si>
  <si>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</si>
  <si>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</si>
  <si>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</si>
  <si>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</si>
  <si>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</si>
  <si>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</si>
  <si>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</si>
  <si>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</si>
  <si>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</si>
  <si>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</si>
  <si>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</si>
  <si>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</si>
  <si>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</si>
  <si>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</si>
  <si>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</si>
  <si>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</si>
  <si>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</si>
  <si>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</si>
  <si>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</si>
  <si>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</si>
  <si>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</si>
  <si>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</si>
  <si>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</si>
  <si>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</si>
  <si>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</si>
  <si>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</si>
  <si>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</si>
  <si>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</si>
  <si>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</si>
  <si>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</si>
  <si>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</si>
  <si>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</si>
  <si>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</si>
  <si>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</si>
  <si>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</si>
  <si>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</si>
  <si>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</si>
  <si>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</si>
  <si>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</si>
  <si>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</si>
  <si>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</si>
  <si>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</si>
  <si>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</si>
  <si>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</si>
  <si>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</si>
  <si>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</si>
  <si>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</si>
  <si>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</si>
  <si>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</si>
  <si>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</si>
  <si>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</si>
  <si>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</si>
  <si>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</si>
  <si>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</si>
  <si>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</si>
  <si>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</si>
  <si>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</si>
  <si>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</si>
  <si>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</si>
  <si>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</si>
  <si>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</si>
  <si>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</si>
  <si>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</si>
  <si>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</si>
  <si>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</si>
  <si>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</si>
  <si>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</si>
  <si>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</si>
  <si>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</si>
  <si>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</si>
  <si>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</si>
  <si>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</si>
  <si>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</si>
  <si>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</si>
  <si>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</si>
  <si>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</si>
  <si>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</si>
  <si>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</si>
  <si>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</si>
  <si>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</si>
  <si>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</si>
  <si>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</si>
  <si>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</si>
  <si>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</si>
  <si>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</si>
  <si>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</si>
  <si>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</si>
  <si>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</si>
  <si>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</si>
  <si>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</si>
  <si>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</si>
  <si>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</si>
  <si>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</si>
  <si>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</si>
  <si>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</si>
  <si>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</si>
  <si>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</si>
  <si>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</si>
  <si>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</si>
  <si>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</si>
  <si>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</si>
  <si>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</si>
  <si>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</si>
  <si>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</si>
  <si>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</si>
  <si>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</si>
  <si>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</si>
  <si>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</si>
  <si>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</si>
  <si>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</si>
  <si>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</si>
  <si>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</si>
  <si>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</si>
  <si>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</si>
  <si>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</si>
  <si>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</si>
  <si>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</si>
  <si>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</si>
  <si>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</si>
  <si>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</si>
  <si>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</si>
  <si>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</si>
  <si>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</si>
  <si>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</si>
  <si>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</si>
  <si>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</si>
  <si>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</si>
  <si>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</si>
  <si>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</si>
  <si>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</si>
  <si>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</si>
  <si>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</si>
  <si>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</si>
  <si>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</si>
  <si>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</si>
  <si>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</si>
  <si>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</si>
  <si>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</si>
  <si>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</si>
  <si>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</si>
  <si>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</si>
  <si>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</si>
  <si>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</si>
  <si>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</si>
  <si>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</si>
  <si>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</si>
  <si>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</si>
  <si>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</si>
  <si>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</si>
  <si>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</si>
  <si>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</si>
  <si>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</si>
  <si>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</si>
  <si>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</si>
  <si>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</si>
  <si>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</si>
  <si>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</si>
  <si>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</si>
  <si>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</si>
  <si>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</si>
  <si>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</si>
  <si>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</si>
  <si>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</si>
  <si>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</si>
  <si>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</si>
  <si>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</si>
  <si>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</si>
  <si>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</si>
  <si>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</si>
  <si>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</si>
  <si>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</si>
  <si>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</si>
  <si>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</si>
  <si>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</si>
  <si>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</si>
  <si>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</si>
  <si>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</si>
  <si>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</si>
  <si>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</si>
  <si>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</si>
  <si>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</si>
  <si>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</si>
  <si>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</si>
  <si>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</si>
  <si>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</si>
  <si>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</si>
  <si>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</si>
  <si>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</si>
  <si>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</si>
  <si>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</si>
  <si>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</si>
  <si>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</si>
  <si>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</si>
  <si>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</si>
  <si>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</si>
  <si>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</si>
  <si>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</si>
  <si>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</si>
  <si>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</si>
  <si>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</si>
  <si>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</si>
  <si>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</si>
  <si>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</si>
  <si>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</si>
  <si>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</si>
  <si>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</si>
  <si>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</si>
  <si>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</si>
  <si>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</si>
  <si>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</si>
  <si>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</si>
  <si>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</si>
  <si>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</si>
  <si>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</si>
  <si>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</si>
  <si>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</si>
  <si>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</si>
  <si>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</si>
  <si>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</si>
  <si>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</si>
  <si>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</si>
  <si>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</si>
  <si>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</si>
  <si>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</si>
  <si>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</si>
  <si>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</si>
  <si>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</si>
  <si>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</si>
  <si>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</si>
  <si>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</si>
  <si>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</si>
  <si>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</si>
  <si>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</si>
  <si>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</si>
  <si>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</si>
  <si>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</si>
  <si>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</si>
  <si>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</si>
  <si>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</si>
  <si>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</si>
  <si>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</si>
  <si>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</si>
  <si>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</si>
  <si>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</si>
  <si>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</si>
  <si>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</si>
  <si>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</si>
  <si>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</si>
  <si>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</si>
  <si>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</si>
  <si>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</si>
  <si>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</si>
  <si>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</si>
  <si>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</si>
  <si>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</si>
  <si>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</si>
  <si>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</si>
  <si>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</si>
  <si>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</si>
  <si>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</si>
  <si>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</si>
  <si>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</si>
  <si>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</si>
  <si>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</si>
  <si>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</si>
  <si>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</si>
  <si>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</si>
  <si>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</si>
  <si>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</si>
  <si>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</si>
  <si>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</si>
  <si>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</si>
  <si>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</si>
  <si>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</si>
  <si>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</si>
  <si>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</si>
  <si>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</si>
  <si>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</si>
  <si>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</si>
  <si>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</si>
  <si>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</si>
  <si>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</si>
  <si>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</si>
  <si>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</si>
  <si>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</si>
  <si>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</si>
  <si>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</si>
  <si>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</si>
  <si>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</si>
  <si>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</si>
  <si>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</si>
  <si>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</si>
  <si>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</si>
  <si>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</si>
  <si>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</si>
  <si>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</si>
  <si>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</si>
  <si>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</si>
  <si>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</si>
  <si>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</si>
  <si>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</si>
  <si>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</si>
  <si>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</si>
  <si>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</si>
  <si>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</si>
  <si>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</si>
  <si>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</si>
  <si>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</si>
  <si>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</si>
  <si>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</si>
  <si>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</si>
  <si>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</si>
  <si>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</si>
  <si>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</si>
  <si>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</si>
  <si>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</si>
  <si>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</si>
  <si>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</si>
  <si>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</si>
  <si>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</si>
  <si>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</si>
  <si>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</si>
  <si>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</si>
  <si>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</si>
  <si>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</si>
  <si>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</si>
  <si>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</si>
  <si>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</si>
  <si>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</si>
  <si>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</si>
  <si>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</si>
  <si>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</si>
  <si>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</si>
  <si>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</si>
  <si>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</si>
  <si>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</si>
  <si>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</si>
  <si>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</si>
  <si>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</si>
  <si>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</si>
  <si>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</si>
  <si>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</si>
  <si>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</si>
  <si>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</si>
  <si>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</si>
  <si>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</si>
  <si>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</si>
  <si>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</si>
  <si>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</si>
  <si>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</si>
  <si>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</si>
  <si>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</si>
  <si>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</si>
  <si>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</si>
  <si>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</si>
  <si>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</si>
  <si>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</si>
  <si>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</si>
  <si>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</si>
  <si>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</si>
  <si>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</si>
  <si>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</si>
  <si>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</si>
  <si>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</si>
  <si>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</si>
  <si>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</si>
  <si>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</si>
  <si>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</si>
  <si>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</si>
  <si>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</si>
  <si>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</si>
  <si>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</si>
  <si>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</si>
  <si>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</si>
  <si>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</si>
  <si>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</si>
  <si>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</si>
  <si>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</si>
  <si>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</si>
  <si>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</si>
  <si>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</si>
  <si>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</si>
  <si>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</si>
  <si>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</si>
  <si>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</si>
  <si>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</si>
  <si>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</si>
  <si>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</si>
  <si>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</si>
  <si>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</si>
  <si>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</si>
  <si>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</si>
  <si>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</si>
  <si>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</si>
  <si>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</si>
  <si>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</si>
  <si>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</si>
  <si>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</si>
  <si>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</si>
  <si>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</si>
  <si>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</si>
  <si>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</si>
  <si>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</si>
  <si>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</si>
  <si>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</si>
  <si>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</si>
  <si>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</si>
  <si>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</si>
  <si>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</si>
  <si>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</si>
  <si>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</si>
  <si>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</si>
  <si>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</si>
  <si>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</si>
  <si>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</si>
  <si>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</si>
  <si>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</si>
  <si>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</si>
  <si>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</si>
  <si>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</si>
  <si>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</si>
  <si>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</si>
  <si>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</si>
  <si>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</si>
  <si>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</si>
  <si>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</si>
  <si>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</si>
  <si>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</si>
  <si>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</si>
  <si>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</si>
  <si>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</si>
  <si>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</si>
  <si>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</si>
  <si>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</si>
  <si>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</si>
  <si>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</si>
  <si>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</si>
  <si>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</si>
  <si>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</si>
  <si>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</si>
  <si>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</si>
  <si>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</si>
  <si>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</si>
  <si>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</si>
  <si>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</si>
  <si>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</si>
  <si>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</si>
  <si>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</si>
  <si>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</si>
  <si>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</si>
  <si>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</si>
  <si>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</si>
  <si>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</si>
  <si>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</si>
  <si>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</si>
  <si>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</si>
  <si>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</si>
  <si>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</si>
  <si>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</si>
  <si>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</si>
  <si>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</si>
  <si>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</si>
  <si>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</si>
  <si>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</si>
  <si>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</si>
  <si>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</si>
  <si>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</si>
  <si>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</si>
  <si>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</si>
  <si>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</si>
  <si>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</si>
  <si>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</si>
  <si>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</si>
  <si>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</si>
  <si>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</si>
  <si>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</si>
  <si>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</si>
  <si>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</si>
  <si>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</si>
  <si>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</si>
  <si>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</si>
  <si>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</si>
  <si>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</si>
  <si>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</si>
  <si>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</si>
  <si>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</si>
  <si>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</si>
  <si>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</si>
  <si>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</si>
  <si>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</si>
  <si>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</si>
  <si>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</si>
  <si>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</si>
  <si>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</si>
  <si>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</si>
  <si>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</si>
  <si>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</si>
  <si>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</si>
  <si>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</si>
  <si>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</si>
  <si>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</si>
  <si>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</si>
  <si>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</si>
  <si>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</si>
  <si>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</si>
  <si>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</si>
  <si>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</si>
  <si>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</si>
  <si>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</si>
  <si>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</si>
  <si>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</si>
  <si>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</si>
  <si>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</si>
  <si>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</si>
  <si>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</si>
  <si>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</si>
  <si>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</si>
  <si>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</si>
  <si>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</si>
  <si>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</si>
  <si>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</si>
  <si>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</si>
  <si>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</si>
  <si>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</si>
  <si>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</si>
  <si>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</si>
  <si>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</si>
  <si>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</si>
  <si>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</si>
  <si>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</si>
  <si>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</si>
  <si>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</si>
  <si>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</si>
  <si>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</si>
  <si>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</si>
  <si>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</si>
  <si>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</si>
  <si>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</si>
  <si>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</si>
  <si>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</si>
  <si>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</si>
  <si>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</si>
  <si>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</si>
  <si>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</si>
  <si>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</si>
  <si>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</si>
  <si>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</si>
  <si>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</si>
  <si>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</si>
  <si>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</si>
  <si>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</si>
  <si>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</si>
  <si>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</si>
  <si>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</si>
  <si>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</si>
  <si>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</si>
  <si>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</si>
  <si>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</si>
  <si>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</si>
  <si>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</si>
  <si>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</si>
  <si>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</si>
  <si>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</si>
  <si>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</si>
  <si>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</si>
  <si>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</si>
  <si>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</si>
  <si>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</si>
  <si>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</si>
  <si>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</si>
  <si>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</si>
  <si>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</si>
  <si>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</si>
  <si>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</si>
  <si>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</si>
  <si>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</si>
  <si>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</si>
  <si>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</si>
  <si>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</si>
  <si>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</si>
  <si>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</si>
  <si>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</si>
  <si>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</si>
  <si>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</si>
  <si>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</si>
  <si>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</si>
  <si>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</si>
  <si>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</si>
  <si>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</si>
  <si>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</si>
  <si>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</si>
  <si>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</si>
  <si>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</si>
  <si>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</si>
  <si>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</si>
  <si>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</si>
  <si>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</si>
  <si>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</si>
  <si>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</si>
  <si>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</si>
  <si>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</si>
  <si>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</si>
  <si>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</si>
  <si>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</si>
  <si>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</si>
  <si>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</si>
  <si>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</si>
  <si>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</si>
  <si>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</si>
  <si>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</si>
  <si>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</si>
  <si>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</si>
  <si>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</si>
  <si>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</si>
  <si>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</si>
  <si>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</si>
  <si>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</si>
  <si>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</si>
  <si>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</si>
  <si>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</si>
  <si>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</si>
  <si>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</si>
  <si>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</si>
  <si>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</si>
  <si>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</si>
  <si>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</si>
  <si>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</si>
  <si>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</si>
  <si>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</si>
  <si>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</si>
  <si>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</si>
  <si>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</si>
  <si>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</si>
  <si>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</si>
  <si>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</si>
  <si>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</si>
  <si>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</si>
  <si>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</si>
  <si>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</si>
  <si>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</si>
  <si>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</si>
  <si>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</si>
  <si>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</si>
  <si>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</si>
  <si>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</si>
  <si>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</si>
  <si>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</si>
  <si>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</si>
  <si>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</si>
  <si>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</si>
  <si>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</si>
  <si>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</si>
  <si>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</si>
  <si>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</si>
  <si>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</si>
  <si>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</si>
  <si>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</si>
  <si>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</si>
  <si>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</si>
  <si>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</si>
  <si>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</si>
  <si>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</si>
  <si>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</si>
  <si>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</si>
  <si>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</si>
  <si>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</si>
  <si>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</si>
  <si>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</si>
  <si>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</si>
  <si>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</si>
  <si>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</si>
  <si>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</si>
  <si>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</si>
  <si>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</si>
  <si>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</si>
  <si>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</si>
  <si>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</si>
  <si>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</si>
  <si>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</si>
  <si>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</si>
  <si>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</si>
  <si>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</si>
  <si>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</si>
  <si>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</si>
  <si>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</si>
  <si>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</si>
  <si>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</si>
  <si>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</si>
  <si>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</si>
  <si>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</si>
  <si>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</si>
  <si>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</si>
  <si>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</si>
  <si>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</si>
  <si>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</si>
  <si>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</si>
  <si>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</si>
  <si>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</si>
  <si>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</si>
  <si>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</si>
  <si>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</si>
  <si>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</si>
  <si>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</si>
  <si>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</si>
  <si>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</si>
  <si>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</si>
  <si>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</si>
  <si>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</si>
  <si>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</si>
  <si>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</si>
  <si>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</si>
  <si>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</si>
  <si>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</si>
  <si>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</si>
  <si>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</si>
  <si>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</si>
  <si>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</si>
  <si>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</si>
  <si>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</si>
  <si>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</si>
  <si>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</si>
  <si>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</si>
  <si>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</si>
  <si>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</si>
  <si>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</si>
  <si>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</si>
  <si>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</si>
  <si>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</si>
  <si>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</si>
  <si>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</si>
  <si>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</si>
  <si>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</si>
  <si>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</si>
  <si>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</si>
  <si>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</si>
  <si>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</si>
  <si>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</si>
  <si>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</si>
  <si>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</si>
  <si>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</si>
  <si>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</si>
  <si>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</si>
  <si>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</si>
  <si>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</si>
  <si>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</si>
  <si>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</si>
  <si>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</si>
  <si>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</si>
  <si>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</si>
  <si>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</si>
  <si>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</si>
  <si>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</si>
  <si>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</si>
  <si>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</si>
  <si>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</si>
  <si>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</si>
  <si>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</si>
  <si>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</si>
  <si>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</si>
  <si>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</si>
  <si>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</si>
  <si>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</si>
  <si>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</si>
  <si>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</si>
  <si>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</si>
  <si>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</si>
  <si>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</si>
  <si>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</si>
  <si>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</si>
  <si>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</si>
  <si>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</si>
  <si>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</si>
  <si>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</si>
  <si>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</si>
  <si>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</si>
  <si>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</si>
  <si>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</si>
  <si>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</si>
  <si>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</si>
  <si>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</si>
  <si>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</si>
  <si>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</si>
  <si>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</si>
  <si>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</si>
  <si>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</si>
  <si>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</si>
  <si>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</si>
  <si>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</si>
  <si>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</si>
  <si>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</si>
  <si>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</si>
  <si>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</si>
  <si>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</si>
  <si>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</si>
  <si>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</si>
  <si>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</si>
  <si>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</si>
  <si>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</si>
  <si>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</si>
  <si>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</si>
  <si>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</si>
  <si>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</si>
  <si>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</si>
  <si>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</si>
  <si>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</si>
  <si>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</si>
  <si>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</si>
  <si>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</si>
  <si>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</si>
  <si>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</si>
  <si>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</si>
  <si>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</si>
  <si>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</si>
  <si>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</si>
  <si>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</si>
  <si>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</si>
  <si>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</si>
  <si>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</si>
  <si>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</si>
  <si>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</si>
  <si>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</si>
  <si>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</si>
  <si>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</si>
  <si>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</si>
  <si>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</si>
  <si>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</si>
  <si>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</si>
  <si>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</si>
  <si>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</si>
  <si>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</si>
  <si>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</si>
  <si>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</si>
  <si>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</si>
  <si>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</si>
  <si>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</si>
  <si>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</si>
  <si>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</si>
  <si>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</si>
  <si>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</si>
  <si>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</si>
  <si>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</si>
  <si>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</si>
  <si>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</si>
  <si>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</si>
  <si>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</si>
  <si>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</si>
  <si>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</si>
  <si>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</si>
  <si>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</si>
  <si>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</si>
  <si>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</si>
  <si>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</si>
  <si>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</si>
  <si>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</si>
  <si>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</si>
  <si>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</si>
  <si>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</si>
  <si>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</si>
  <si>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</si>
  <si>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</si>
  <si>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</si>
  <si>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</si>
  <si>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</si>
  <si>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</si>
  <si>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</si>
  <si>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</si>
  <si>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</si>
  <si>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</si>
  <si>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</si>
  <si>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</si>
  <si>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</si>
  <si>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</si>
  <si>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</si>
  <si>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</si>
  <si>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</si>
  <si>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</si>
  <si>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</si>
  <si>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</si>
  <si>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</si>
  <si>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</si>
  <si>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</si>
  <si>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</si>
  <si>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</si>
  <si>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</si>
  <si>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</si>
  <si>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</si>
  <si>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</si>
  <si>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</si>
  <si>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</si>
  <si>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</si>
  <si>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</si>
  <si>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</si>
  <si>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</si>
  <si>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</si>
  <si>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</si>
  <si>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</si>
  <si>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</si>
  <si>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</si>
  <si>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</si>
  <si>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</si>
  <si>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</si>
  <si>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</si>
  <si>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</si>
  <si>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</si>
  <si>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</si>
  <si>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</si>
  <si>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</si>
  <si>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</si>
  <si>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</si>
  <si>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</si>
  <si>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</si>
  <si>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</si>
  <si>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</si>
  <si>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</si>
  <si>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</si>
  <si>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</si>
  <si>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</si>
  <si>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</si>
  <si>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</si>
  <si>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</si>
  <si>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</si>
  <si>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</si>
  <si>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</si>
  <si>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</si>
  <si>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</si>
  <si>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</si>
  <si>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</si>
  <si>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</si>
  <si>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</si>
  <si>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</si>
  <si>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</si>
  <si>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</si>
  <si>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</si>
  <si>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</si>
  <si>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</si>
  <si>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</si>
  <si>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</si>
  <si>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</si>
  <si>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</si>
  <si>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</si>
  <si>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</si>
  <si>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</si>
  <si>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</si>
  <si>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</si>
  <si>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</si>
  <si>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</si>
  <si>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</si>
  <si>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</si>
  <si>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</si>
  <si>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</si>
  <si>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</si>
  <si>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</si>
  <si>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</si>
  <si>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</si>
  <si>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</si>
  <si>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</si>
  <si>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</si>
  <si>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</si>
  <si>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</si>
  <si>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</si>
  <si>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</si>
  <si>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</si>
  <si>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</si>
  <si>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</si>
  <si>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</si>
  <si>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</si>
  <si>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</si>
  <si>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</si>
  <si>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</si>
  <si>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</si>
  <si>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</si>
  <si>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</si>
  <si>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</si>
  <si>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</si>
  <si>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</si>
  <si>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</si>
  <si>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</si>
  <si>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</si>
  <si>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</si>
  <si>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</si>
  <si>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</si>
  <si>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</si>
  <si>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</si>
  <si>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</si>
  <si>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</si>
  <si>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</si>
  <si>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</si>
  <si>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</si>
  <si>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</si>
  <si>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</si>
  <si>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</si>
  <si>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</si>
  <si>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</si>
  <si>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</si>
  <si>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</si>
  <si>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</si>
  <si>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</si>
  <si>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</si>
  <si>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</si>
  <si>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</si>
  <si>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</si>
  <si>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</si>
  <si>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</si>
  <si>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</si>
  <si>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</si>
  <si>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</si>
  <si>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</si>
  <si>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</si>
  <si>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</si>
  <si>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</si>
  <si>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</si>
  <si>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</si>
  <si>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</si>
  <si>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</si>
  <si>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</si>
  <si>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</si>
  <si>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</si>
  <si>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</si>
  <si>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</si>
  <si>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</si>
  <si>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</si>
  <si>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</si>
  <si>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</si>
  <si>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</si>
  <si>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</si>
  <si>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</si>
  <si>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</si>
  <si>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</si>
  <si>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</si>
  <si>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</si>
  <si>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</si>
  <si>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</si>
  <si>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</si>
  <si>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</si>
  <si>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</si>
  <si>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</si>
  <si>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</si>
  <si>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</si>
  <si>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</si>
  <si>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</si>
  <si>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</si>
  <si>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</si>
  <si>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</si>
  <si>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</si>
  <si>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</si>
  <si>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</si>
  <si>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</si>
  <si>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</si>
  <si>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</si>
  <si>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</si>
  <si>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</si>
  <si>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</si>
  <si>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</si>
  <si>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</si>
  <si>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</si>
  <si>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</si>
  <si>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</si>
  <si>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</si>
  <si>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</si>
  <si>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</si>
  <si>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</si>
  <si>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</si>
  <si>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</si>
  <si>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</si>
  <si>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</si>
  <si>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</si>
  <si>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</si>
  <si>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</si>
  <si>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</si>
  <si>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</si>
  <si>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</si>
  <si>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</si>
  <si>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</si>
  <si>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</si>
  <si>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</si>
  <si>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</si>
  <si>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</si>
  <si>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</si>
  <si>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</si>
  <si>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</si>
  <si>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</si>
  <si>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</si>
  <si>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</si>
  <si>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</si>
  <si>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</si>
  <si>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</si>
  <si>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</si>
  <si>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</si>
  <si>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</si>
  <si>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</si>
  <si>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</si>
  <si>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</si>
  <si>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</si>
  <si>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</si>
  <si>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</si>
  <si>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</si>
  <si>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</si>
  <si>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</si>
  <si>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</si>
  <si>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</si>
  <si>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</si>
  <si>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</si>
  <si>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</si>
  <si>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</si>
  <si>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</si>
  <si>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</si>
  <si>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</si>
  <si>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</si>
  <si>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</si>
  <si>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</si>
  <si>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</si>
  <si>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</si>
  <si>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</si>
  <si>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</si>
  <si>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</si>
  <si>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</si>
  <si>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</si>
  <si>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</si>
  <si>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</si>
  <si>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</si>
  <si>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</si>
  <si>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</si>
  <si>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</si>
  <si>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</si>
  <si>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</si>
  <si>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</si>
  <si>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</si>
  <si>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</si>
  <si>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</si>
  <si>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</si>
  <si>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</si>
  <si>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</si>
  <si>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</si>
  <si>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</si>
  <si>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</si>
  <si>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</si>
  <si>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</si>
  <si>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</si>
  <si>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</si>
  <si>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</si>
  <si>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</si>
  <si>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</si>
  <si>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</si>
  <si>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</si>
  <si>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</si>
  <si>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</si>
  <si>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</si>
  <si>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</si>
  <si>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</si>
  <si>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</si>
  <si>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</si>
  <si>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</si>
  <si>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</si>
  <si>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</si>
  <si>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</si>
  <si>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</si>
  <si>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</si>
  <si>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</si>
  <si>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</si>
  <si>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</si>
  <si>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</si>
  <si>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</si>
  <si>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</si>
  <si>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</si>
  <si>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</si>
  <si>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</si>
  <si>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</si>
  <si>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</si>
  <si>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</si>
  <si>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</si>
  <si>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</si>
  <si>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</si>
  <si>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</si>
  <si>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</si>
  <si>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</si>
  <si>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</si>
  <si>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</si>
  <si>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</si>
  <si>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</si>
  <si>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</si>
  <si>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</si>
  <si>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</si>
  <si>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</si>
  <si>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</si>
  <si>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</si>
  <si>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</si>
  <si>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</si>
  <si>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</si>
  <si>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</si>
  <si>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</si>
  <si>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</si>
  <si>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</si>
  <si>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</si>
  <si>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</si>
  <si>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</si>
  <si>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</si>
  <si>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</si>
  <si>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</si>
  <si>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</si>
  <si>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</si>
  <si>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</si>
  <si>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</si>
  <si>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</si>
  <si>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</si>
  <si>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</si>
  <si>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</si>
  <si>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</si>
  <si>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</si>
  <si>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</si>
  <si>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</si>
  <si>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</si>
  <si>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</si>
  <si>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</si>
  <si>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</si>
  <si>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</si>
  <si>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</si>
  <si>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</si>
  <si>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</si>
  <si>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</si>
  <si>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</si>
  <si>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</si>
  <si>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</si>
  <si>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</si>
  <si>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</si>
  <si>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</si>
  <si>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</si>
  <si>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</si>
  <si>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</si>
  <si>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</si>
  <si>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</si>
  <si>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</si>
  <si>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</si>
  <si>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</si>
  <si>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</si>
  <si>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</si>
  <si>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</si>
  <si>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</si>
  <si>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</si>
  <si>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</si>
  <si>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</si>
  <si>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</si>
  <si>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</si>
  <si>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</si>
  <si>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</si>
  <si>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</si>
  <si>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</si>
  <si>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</si>
  <si>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</si>
  <si>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</si>
  <si>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</si>
  <si>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</si>
  <si>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</si>
  <si>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</si>
  <si>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</si>
  <si>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</si>
  <si>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</si>
  <si>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</si>
  <si>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</si>
  <si>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</si>
  <si>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</si>
  <si>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</si>
  <si>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</si>
  <si>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</si>
  <si>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</si>
  <si>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</si>
  <si>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</si>
  <si>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</si>
  <si>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</si>
  <si>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</si>
  <si>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</si>
  <si>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</si>
  <si>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</si>
  <si>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</si>
  <si>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</si>
  <si>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</si>
  <si>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</si>
  <si>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</si>
  <si>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</si>
  <si>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</si>
  <si>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</si>
  <si>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</si>
  <si>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</si>
  <si>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</si>
  <si>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</si>
  <si>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</si>
  <si>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</si>
  <si>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</si>
  <si>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</si>
  <si>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</si>
  <si>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</si>
  <si>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</si>
  <si>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</si>
  <si>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</si>
  <si>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</si>
  <si>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</si>
  <si>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</si>
  <si>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</si>
  <si>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</si>
  <si>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</si>
  <si>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</si>
  <si>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</si>
  <si>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</si>
  <si>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</si>
  <si>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</si>
  <si>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</si>
  <si>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</si>
  <si>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</si>
  <si>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</si>
  <si>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</si>
  <si>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</si>
  <si>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</si>
  <si>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</si>
  <si>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</si>
  <si>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</si>
  <si>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</si>
  <si>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</si>
  <si>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</si>
  <si>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</si>
  <si>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</si>
  <si>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</si>
  <si>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</si>
  <si>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</si>
  <si>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</si>
  <si>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</si>
  <si>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</si>
  <si>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</si>
  <si>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</si>
  <si>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</si>
  <si>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</si>
  <si>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</si>
  <si>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</si>
  <si>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</si>
  <si>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</si>
  <si>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</si>
  <si>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</si>
  <si>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</si>
  <si>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</si>
  <si>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</si>
  <si>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</si>
  <si>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</si>
  <si>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</si>
  <si>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</si>
  <si>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</si>
  <si>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</si>
  <si>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</si>
  <si>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</si>
  <si>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</si>
  <si>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</si>
  <si>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</si>
  <si>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</si>
  <si>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</si>
  <si>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</si>
  <si>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</si>
  <si>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</si>
  <si>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</si>
  <si>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</si>
  <si>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</si>
  <si>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</si>
  <si>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</si>
  <si>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</si>
  <si>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</si>
  <si>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</si>
  <si>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</si>
  <si>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</si>
  <si>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</si>
  <si>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</si>
  <si>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</si>
  <si>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</si>
  <si>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</si>
  <si>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</si>
  <si>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</si>
  <si>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</si>
  <si>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</si>
  <si>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</si>
  <si>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</si>
  <si>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</si>
  <si>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</si>
  <si>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</si>
  <si>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</si>
  <si>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</si>
  <si>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</si>
  <si>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</si>
  <si>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</si>
  <si>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</si>
  <si>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</si>
  <si>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</si>
  <si>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</si>
  <si>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</si>
  <si>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</si>
  <si>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</si>
  <si>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</si>
  <si>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</si>
  <si>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</si>
  <si>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</si>
  <si>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</si>
  <si>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</si>
  <si>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</si>
  <si>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</si>
  <si>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</si>
  <si>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</si>
  <si>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</si>
  <si>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</si>
  <si>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</si>
  <si>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</si>
  <si>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</si>
  <si>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</si>
  <si>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</si>
  <si>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</si>
  <si>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</si>
  <si>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</si>
  <si>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</si>
  <si>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</si>
  <si>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</si>
  <si>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</si>
  <si>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</si>
  <si>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</si>
  <si>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</si>
  <si>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</si>
  <si>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</si>
  <si>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</si>
  <si>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</si>
  <si>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</si>
  <si>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</si>
  <si>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</si>
  <si>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</si>
  <si>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</si>
  <si>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</si>
  <si>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</si>
  <si>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</si>
  <si>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</si>
  <si>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</si>
  <si>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</si>
  <si>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</si>
  <si>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</si>
  <si>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</si>
  <si>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</si>
  <si>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</si>
  <si>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</si>
  <si>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</si>
  <si>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</si>
  <si>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</si>
  <si>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</si>
  <si>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</si>
  <si>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</si>
  <si>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</si>
  <si>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</si>
  <si>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</si>
  <si>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</si>
  <si>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</si>
  <si>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</si>
  <si>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</si>
  <si>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</si>
  <si>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</si>
  <si>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</si>
  <si>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</si>
  <si>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</si>
  <si>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</si>
  <si>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</si>
  <si>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</si>
  <si>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</si>
  <si>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</si>
  <si>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</si>
  <si>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</si>
  <si>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</si>
  <si>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</si>
  <si>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</si>
  <si>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</si>
  <si>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</si>
  <si>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</si>
  <si>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</si>
  <si>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</si>
  <si>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</si>
  <si>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</si>
  <si>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</si>
  <si>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</si>
  <si>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</si>
  <si>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</si>
  <si>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</si>
  <si>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</si>
  <si>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</si>
  <si>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</si>
  <si>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</si>
  <si>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</si>
  <si>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</si>
  <si>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</si>
  <si>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</si>
  <si>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</si>
  <si>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</si>
  <si>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</si>
  <si>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</si>
  <si>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</si>
  <si>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</si>
  <si>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</si>
  <si>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</si>
  <si>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</si>
  <si>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</si>
  <si>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</si>
  <si>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</si>
  <si>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</si>
  <si>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</si>
  <si>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</si>
  <si>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</si>
  <si>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</si>
  <si>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</si>
  <si>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</si>
  <si>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</si>
  <si>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</si>
  <si>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</si>
  <si>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</si>
  <si>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</si>
  <si>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</si>
  <si>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</si>
  <si>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</si>
  <si>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</si>
  <si>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</si>
  <si>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</si>
  <si>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</si>
  <si>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</si>
  <si>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</si>
  <si>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</si>
  <si>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</si>
  <si>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</si>
  <si>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</si>
  <si>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</si>
  <si>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</si>
  <si>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</si>
  <si>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</si>
  <si>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</si>
  <si>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</si>
  <si>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</si>
  <si>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</si>
  <si>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</si>
  <si>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</si>
  <si>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</si>
  <si>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</si>
  <si>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</si>
  <si>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</si>
  <si>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</si>
  <si>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</si>
  <si>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</si>
  <si>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</si>
  <si>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</si>
  <si>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</si>
  <si>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</si>
  <si>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</si>
  <si>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</si>
  <si>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</si>
  <si>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</si>
  <si>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</si>
  <si>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</si>
  <si>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</si>
  <si>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</si>
  <si>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</si>
  <si>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</si>
  <si>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</si>
  <si>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</si>
  <si>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</si>
  <si>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</si>
  <si>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</si>
  <si>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</si>
  <si>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</si>
  <si>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</si>
  <si>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</si>
  <si>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</si>
  <si>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</si>
  <si>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</si>
  <si>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</si>
  <si>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</si>
  <si>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</si>
  <si>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</si>
  <si>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</si>
  <si>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</si>
  <si>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</si>
  <si>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</si>
  <si>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</si>
  <si>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</si>
  <si>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</si>
  <si>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</si>
  <si>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</si>
  <si>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</si>
  <si>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</si>
  <si>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</si>
  <si>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</si>
  <si>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</si>
  <si>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</si>
  <si>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</si>
  <si>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</si>
  <si>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</si>
  <si>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</si>
  <si>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</si>
  <si>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</si>
  <si>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</si>
  <si>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</si>
  <si>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</si>
  <si>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</si>
  <si>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</si>
  <si>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</si>
  <si>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</si>
  <si>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</si>
  <si>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</si>
  <si>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</si>
  <si>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</si>
  <si>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</si>
  <si>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</si>
  <si>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</si>
  <si>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</si>
  <si>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</si>
  <si>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</si>
  <si>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</si>
  <si>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</si>
  <si>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</si>
  <si>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</si>
  <si>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</si>
  <si>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</si>
  <si>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</si>
  <si>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</si>
  <si>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</si>
  <si>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</si>
  <si>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</si>
  <si>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</si>
  <si>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</si>
  <si>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</si>
  <si>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</si>
  <si>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</si>
  <si>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</si>
  <si>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</si>
  <si>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</si>
  <si>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</si>
  <si>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</si>
  <si>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</si>
  <si>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</si>
  <si>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</si>
  <si>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</si>
  <si>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</si>
  <si>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</si>
  <si>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</si>
  <si>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</si>
  <si>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</si>
  <si>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</si>
  <si>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</si>
  <si>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</si>
  <si>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</si>
  <si>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</si>
  <si>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</si>
  <si>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</si>
  <si>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</si>
  <si>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</si>
  <si>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</si>
  <si>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</si>
  <si>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</si>
  <si>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</si>
  <si>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</si>
  <si>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</si>
  <si>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</si>
  <si>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</si>
  <si>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</si>
  <si>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</si>
  <si>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</si>
  <si>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</si>
  <si>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</si>
  <si>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</si>
  <si>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</si>
  <si>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</si>
  <si>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</si>
  <si>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</si>
  <si>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</si>
  <si>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</si>
  <si>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</si>
  <si>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</si>
  <si>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</si>
  <si>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</si>
  <si>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</si>
  <si>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</si>
  <si>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</si>
  <si>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</si>
  <si>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</si>
  <si>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</si>
  <si>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</si>
  <si>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</si>
  <si>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</si>
  <si>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</si>
  <si>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</si>
  <si>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</si>
  <si>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</si>
  <si>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</si>
  <si>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</si>
  <si>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</si>
  <si>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</si>
  <si>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</si>
  <si>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</si>
  <si>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</si>
  <si>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</si>
  <si>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</si>
  <si>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</si>
  <si>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</si>
  <si>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</si>
  <si>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</si>
  <si>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</si>
  <si>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</si>
  <si>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</si>
  <si>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</si>
  <si>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</si>
  <si>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</si>
  <si>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</si>
  <si>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</si>
  <si>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</si>
  <si>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</si>
  <si>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</si>
  <si>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</si>
  <si>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</si>
  <si>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</si>
  <si>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</si>
  <si>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</si>
  <si>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</si>
  <si>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</si>
  <si>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</si>
  <si>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</si>
  <si>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</si>
  <si>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</si>
  <si>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</si>
  <si>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</si>
  <si>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</si>
  <si>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</si>
  <si>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</si>
  <si>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</si>
  <si>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</si>
  <si>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</si>
  <si>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</si>
  <si>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</si>
  <si>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</si>
  <si>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</si>
  <si>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</si>
  <si>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</si>
  <si>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</si>
  <si>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</si>
  <si>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</si>
  <si>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</si>
  <si>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</si>
  <si>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</si>
  <si>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</si>
  <si>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</si>
  <si>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</si>
  <si>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</si>
  <si>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</si>
  <si>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</si>
  <si>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</si>
  <si>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</si>
  <si>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</si>
  <si>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</si>
  <si>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</si>
  <si>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</si>
  <si>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</si>
  <si>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</si>
  <si>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</si>
  <si>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</si>
  <si>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</si>
  <si>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</si>
  <si>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</si>
  <si>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</si>
  <si>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</si>
  <si>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</si>
  <si>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</si>
  <si>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</si>
  <si>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</si>
  <si>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</si>
  <si>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</si>
  <si>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</si>
  <si>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</si>
  <si>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</si>
  <si>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</si>
  <si>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</si>
  <si>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</si>
  <si>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</si>
  <si>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</si>
  <si>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</si>
  <si>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</si>
  <si>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</si>
  <si>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</si>
  <si>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</si>
  <si>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</si>
  <si>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</si>
  <si>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</si>
  <si>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</si>
  <si>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</si>
  <si>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</si>
  <si>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</si>
  <si>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</si>
  <si>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</si>
  <si>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</si>
  <si>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</si>
  <si>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</si>
  <si>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</si>
  <si>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</si>
  <si>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</si>
  <si>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</si>
  <si>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</si>
  <si>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</si>
  <si>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</si>
  <si>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</si>
  <si>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</si>
  <si>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</si>
  <si>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</si>
  <si>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</si>
  <si>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</si>
  <si>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</si>
  <si>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</si>
  <si>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</si>
  <si>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</si>
  <si>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</si>
  <si>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</si>
  <si>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</si>
  <si>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</si>
  <si>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</si>
  <si>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</si>
  <si>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</si>
  <si>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</si>
  <si>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</si>
  <si>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</si>
  <si>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</si>
  <si>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</si>
  <si>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</si>
  <si>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</si>
  <si>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</si>
  <si>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</si>
  <si>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</si>
  <si>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</si>
  <si>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</si>
  <si>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</si>
  <si>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</si>
  <si>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</si>
  <si>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</si>
  <si>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</si>
  <si>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</si>
  <si>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</si>
  <si>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</si>
  <si>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</si>
  <si>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</si>
  <si>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</si>
  <si>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</si>
  <si>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</si>
  <si>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</si>
  <si>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</si>
  <si>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</si>
  <si>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</si>
  <si>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</si>
  <si>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</si>
  <si>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</si>
  <si>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</si>
  <si>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</si>
  <si>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</si>
  <si>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</si>
  <si>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</si>
  <si>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</si>
  <si>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</si>
  <si>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</si>
  <si>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</si>
  <si>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</si>
  <si>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</si>
  <si>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</si>
  <si>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</si>
  <si>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</si>
  <si>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</si>
  <si>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</si>
  <si>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</si>
  <si>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</si>
  <si>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</si>
  <si>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</si>
  <si>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</si>
  <si>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</si>
  <si>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</si>
  <si>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</si>
  <si>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</si>
  <si>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</si>
  <si>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</si>
  <si>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</si>
  <si>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</si>
  <si>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</si>
  <si>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</si>
  <si>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</si>
  <si>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</si>
  <si>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</si>
  <si>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</si>
  <si>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</si>
  <si>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</si>
  <si>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</si>
  <si>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</si>
  <si>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</si>
  <si>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</si>
  <si>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</si>
  <si>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</si>
  <si>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</si>
  <si>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</si>
  <si>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</si>
  <si>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</si>
  <si>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</si>
  <si>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</si>
  <si>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</si>
  <si>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</si>
  <si>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</si>
  <si>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</si>
  <si>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</si>
  <si>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</si>
  <si>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</si>
  <si>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</si>
  <si>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</si>
  <si>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</si>
  <si>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</si>
  <si>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</si>
  <si>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</si>
  <si>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</si>
  <si>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</si>
  <si>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</si>
  <si>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</si>
  <si>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</si>
  <si>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</si>
  <si>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</si>
  <si>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</si>
  <si>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</si>
  <si>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</si>
  <si>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</si>
  <si>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</si>
  <si>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</si>
  <si>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</si>
  <si>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</si>
  <si>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</si>
  <si>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</si>
  <si>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</si>
  <si>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</si>
  <si>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</si>
  <si>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</si>
  <si>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</si>
  <si>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</si>
  <si>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</si>
  <si>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</si>
  <si>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</si>
  <si>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</si>
  <si>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</si>
  <si>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</si>
  <si>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</si>
  <si>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</si>
  <si>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</si>
  <si>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</si>
  <si>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</si>
  <si>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</si>
  <si>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</si>
  <si>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</si>
  <si>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</si>
  <si>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</si>
  <si>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</si>
  <si>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</si>
  <si>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</si>
  <si>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</si>
  <si>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</si>
  <si>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</si>
  <si>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</si>
  <si>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</si>
  <si>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</si>
  <si>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</si>
  <si>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</si>
  <si>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</si>
  <si>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</si>
  <si>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</si>
  <si>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</si>
  <si>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</si>
  <si>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</si>
  <si>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</si>
  <si>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</si>
  <si>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</si>
  <si>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</si>
  <si>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</si>
  <si>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</si>
  <si>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</si>
  <si>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</si>
  <si>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</si>
  <si>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</si>
  <si>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</si>
  <si>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</si>
  <si>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</si>
  <si>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</si>
  <si>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</si>
  <si>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</si>
  <si>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</si>
  <si>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</si>
  <si>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</si>
  <si>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</si>
  <si>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</si>
  <si>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</si>
  <si>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</si>
  <si>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</si>
  <si>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</si>
  <si>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</si>
  <si>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</si>
  <si>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</si>
  <si>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</si>
  <si>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</si>
  <si>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</si>
  <si>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</si>
  <si>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</si>
  <si>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</si>
  <si>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</si>
  <si>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</si>
  <si>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</si>
  <si>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</si>
  <si>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</si>
  <si>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</si>
  <si>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</si>
  <si>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</si>
  <si>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</si>
  <si>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</si>
  <si>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</si>
  <si>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</si>
  <si>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</si>
  <si>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</si>
  <si>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</si>
  <si>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</si>
  <si>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</si>
  <si>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</si>
  <si>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</si>
  <si>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</si>
  <si>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</si>
  <si>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</si>
  <si>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</si>
  <si>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</si>
  <si>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</si>
  <si>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</si>
  <si>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</si>
  <si>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</si>
  <si>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</si>
  <si>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</si>
  <si>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</si>
  <si>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</si>
  <si>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</si>
  <si>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</si>
  <si>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</si>
  <si>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</si>
  <si>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</si>
  <si>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</si>
  <si>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</si>
  <si>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</si>
  <si>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</si>
  <si>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</si>
  <si>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</si>
  <si>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</si>
  <si>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</si>
  <si>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</si>
  <si>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</si>
  <si>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</si>
  <si>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</si>
  <si>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</si>
  <si>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</si>
  <si>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</si>
  <si>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</si>
  <si>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</si>
  <si>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</si>
  <si>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</si>
  <si>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</si>
  <si>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</si>
  <si>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</si>
  <si>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</si>
  <si>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</si>
  <si>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</si>
  <si>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</si>
  <si>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</si>
  <si>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</si>
  <si>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</si>
  <si>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</si>
  <si>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</si>
  <si>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</si>
  <si>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</si>
  <si>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</si>
  <si>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</si>
  <si>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</si>
  <si>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</si>
  <si>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</si>
  <si>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</si>
  <si>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</si>
  <si>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</si>
  <si>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</si>
  <si>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</si>
  <si>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</si>
  <si>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</si>
  <si>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</si>
  <si>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</si>
  <si>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</si>
  <si>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</si>
  <si>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</si>
  <si>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</si>
  <si>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</si>
  <si>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</si>
  <si>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</si>
  <si>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</si>
  <si>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</si>
  <si>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</si>
  <si>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</si>
  <si>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</si>
  <si>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</si>
  <si>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</si>
  <si>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</si>
  <si>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</si>
  <si>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</si>
  <si>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</si>
  <si>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</si>
  <si>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</si>
  <si>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</si>
  <si>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</si>
  <si>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</si>
  <si>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</si>
  <si>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</si>
  <si>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</si>
  <si>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</si>
  <si>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</si>
  <si>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</si>
  <si>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</si>
  <si>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</si>
  <si>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</si>
  <si>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</si>
  <si>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</si>
  <si>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</si>
  <si>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</si>
  <si>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</si>
  <si>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</si>
  <si>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</si>
  <si>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</si>
  <si>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</si>
  <si>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</si>
  <si>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</si>
  <si>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</si>
  <si>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</si>
  <si>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</si>
  <si>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</si>
  <si>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</si>
  <si>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</si>
  <si>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</si>
  <si>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</si>
  <si>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</si>
  <si>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</si>
  <si>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</si>
  <si>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</si>
  <si>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</si>
  <si>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</si>
  <si>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</si>
  <si>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</si>
  <si>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</si>
  <si>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</si>
  <si>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</si>
  <si>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</si>
  <si>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</si>
  <si>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</si>
  <si>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</si>
  <si>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</si>
  <si>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</si>
  <si>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</si>
  <si>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</si>
  <si>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</si>
  <si>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</si>
  <si>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</si>
  <si>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</si>
  <si>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</si>
  <si>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</si>
  <si>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</si>
  <si>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</si>
  <si>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</si>
  <si>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</si>
  <si>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</si>
  <si>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</si>
  <si>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</si>
  <si>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</si>
  <si>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</si>
  <si>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</si>
  <si>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</si>
  <si>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</si>
  <si>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</si>
  <si>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</si>
  <si>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</si>
  <si>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</si>
  <si>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</si>
  <si>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</si>
  <si>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</si>
  <si>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</si>
  <si>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</si>
  <si>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</si>
  <si>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</si>
  <si>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</si>
  <si>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</si>
  <si>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</si>
  <si>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</si>
  <si>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</si>
  <si>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</si>
  <si>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</si>
  <si>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</si>
  <si>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</si>
  <si>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</si>
  <si>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</si>
  <si>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</si>
  <si>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</si>
  <si>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</si>
  <si>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</si>
  <si>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</si>
  <si>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</si>
  <si>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</si>
  <si>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</si>
  <si>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</si>
  <si>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</si>
  <si>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</si>
  <si>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</si>
  <si>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</si>
  <si>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</si>
  <si>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</si>
  <si>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</si>
  <si>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</si>
  <si>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</si>
  <si>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</si>
  <si>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</si>
  <si>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</si>
  <si>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</si>
  <si>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</si>
  <si>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</si>
  <si>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</si>
  <si>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</si>
  <si>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</si>
  <si>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</si>
  <si>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</si>
  <si>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</si>
  <si>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</si>
  <si>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</si>
  <si>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</si>
  <si>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</si>
  <si>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</si>
  <si>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</si>
  <si>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</si>
  <si>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</si>
  <si>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</si>
  <si>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</si>
  <si>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</si>
  <si>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</si>
  <si>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</si>
  <si>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</si>
  <si>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</si>
  <si>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</si>
  <si>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</si>
  <si>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</si>
  <si>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</si>
  <si>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</si>
  <si>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</si>
  <si>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</si>
  <si>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</si>
  <si>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</si>
  <si>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</si>
  <si>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</si>
  <si>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</si>
  <si>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</si>
  <si>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</si>
  <si>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</si>
  <si>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</si>
  <si>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</si>
  <si>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</si>
  <si>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</si>
  <si>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</si>
  <si>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</si>
  <si>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</si>
  <si>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</si>
  <si>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</si>
  <si>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</si>
  <si>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</si>
  <si>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</si>
  <si>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</si>
  <si>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</si>
  <si>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</si>
  <si>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</si>
  <si>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</si>
  <si>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</si>
  <si>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</si>
  <si>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</si>
  <si>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</si>
  <si>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</si>
  <si>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</si>
  <si>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</si>
  <si>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</si>
  <si>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</si>
  <si>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</si>
  <si>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</si>
  <si>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</si>
  <si>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</si>
  <si>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</si>
  <si>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</si>
  <si>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</si>
  <si>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</si>
  <si>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</si>
  <si>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</si>
  <si>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</si>
  <si>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</si>
  <si>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</si>
  <si>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</si>
  <si>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</si>
  <si>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</si>
  <si>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</si>
  <si>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</si>
  <si>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</si>
  <si>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</si>
  <si>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</si>
  <si>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</si>
  <si>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</si>
  <si>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</si>
  <si>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</si>
  <si>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</si>
  <si>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</si>
  <si>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</si>
  <si>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</si>
  <si>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</si>
  <si>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</si>
  <si>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</si>
  <si>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</si>
  <si>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</si>
  <si>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</si>
  <si>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</si>
  <si>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</si>
  <si>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</si>
  <si>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</si>
  <si>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</si>
  <si>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</si>
  <si>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</si>
  <si>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</si>
  <si>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</si>
  <si>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</si>
  <si>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</si>
  <si>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</si>
  <si>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</si>
  <si>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</si>
  <si>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</si>
  <si>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</si>
  <si>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</si>
  <si>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</si>
  <si>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</si>
  <si>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</si>
  <si>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</si>
  <si>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</si>
  <si>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</si>
  <si>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</si>
  <si>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</si>
  <si>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</si>
  <si>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</si>
  <si>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</si>
  <si>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</si>
  <si>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</si>
  <si>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</si>
  <si>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</si>
  <si>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</si>
  <si>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</si>
  <si>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</si>
  <si>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</si>
  <si>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</si>
  <si>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</si>
  <si>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</si>
  <si>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</si>
  <si>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</si>
  <si>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</si>
  <si>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</si>
  <si>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</si>
  <si>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</si>
  <si>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</si>
  <si>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</si>
  <si>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</si>
  <si>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</si>
  <si>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</si>
  <si>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</si>
  <si>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</si>
  <si>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</si>
  <si>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</si>
  <si>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</si>
  <si>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</si>
  <si>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</si>
  <si>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</si>
  <si>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</si>
  <si>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</si>
  <si>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</si>
  <si>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</si>
  <si>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</si>
  <si>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</si>
  <si>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</si>
  <si>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</si>
  <si>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</si>
  <si>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</si>
  <si>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</si>
  <si>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</si>
  <si>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</si>
  <si>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</si>
  <si>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</si>
  <si>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</si>
  <si>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</si>
  <si>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</si>
  <si>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</si>
  <si>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</si>
  <si>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</si>
  <si>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</si>
  <si>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</si>
  <si>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</si>
  <si>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</si>
  <si>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</si>
  <si>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</si>
  <si>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</si>
  <si>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</si>
  <si>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</si>
  <si>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</si>
  <si>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</si>
  <si>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</si>
  <si>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</si>
  <si>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</si>
  <si>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</si>
  <si>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</si>
  <si>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</si>
  <si>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</si>
  <si>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</si>
  <si>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</si>
  <si>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</si>
  <si>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</si>
  <si>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</si>
  <si>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</si>
  <si>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</si>
  <si>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</si>
  <si>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</si>
  <si>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</si>
  <si>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</si>
  <si>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</si>
  <si>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</si>
  <si>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</si>
  <si>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</si>
  <si>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</si>
  <si>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</si>
  <si>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</si>
  <si>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</si>
  <si>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</si>
  <si>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</si>
  <si>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</si>
  <si>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</si>
  <si>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</si>
  <si>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</si>
  <si>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</si>
  <si>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</si>
  <si>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</si>
  <si>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</si>
  <si>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</si>
  <si>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</si>
  <si>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</si>
  <si>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</si>
  <si>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</si>
  <si>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</si>
  <si>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</si>
  <si>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</si>
  <si>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</si>
  <si>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</si>
  <si>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</si>
  <si>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</si>
  <si>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</si>
  <si>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</si>
  <si>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</si>
  <si>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</si>
  <si>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</si>
  <si>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</si>
  <si>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</si>
  <si>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</si>
  <si>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</si>
  <si>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</si>
  <si>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</si>
  <si>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</si>
  <si>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</si>
  <si>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</si>
  <si>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</si>
  <si>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</si>
  <si>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</si>
  <si>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</si>
  <si>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</si>
  <si>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</si>
  <si>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</si>
  <si>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</si>
  <si>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</si>
  <si>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</si>
  <si>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</si>
  <si>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</si>
  <si>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</si>
  <si>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</si>
  <si>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</si>
  <si>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</si>
  <si>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</si>
  <si>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</si>
  <si>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</si>
  <si>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</si>
  <si>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</si>
  <si>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</si>
  <si>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</si>
  <si>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</si>
  <si>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</si>
  <si>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</si>
  <si>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</si>
  <si>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</si>
  <si>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</si>
  <si>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</si>
  <si>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</si>
  <si>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</si>
  <si>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</si>
  <si>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</si>
  <si>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</si>
  <si>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</si>
  <si>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</si>
  <si>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</si>
  <si>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</si>
  <si>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</si>
  <si>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</si>
  <si>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</si>
  <si>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</si>
  <si>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</si>
  <si>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</si>
  <si>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</si>
  <si>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</si>
  <si>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</si>
  <si>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</si>
  <si>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</si>
  <si>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</si>
  <si>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</si>
  <si>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</si>
  <si>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</si>
  <si>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</si>
  <si>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</si>
  <si>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</si>
  <si>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</si>
  <si>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</si>
  <si>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</si>
  <si>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</si>
  <si>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</si>
  <si>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</si>
  <si>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</si>
  <si>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</si>
  <si>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</si>
  <si>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</si>
  <si>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</si>
  <si>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</si>
  <si>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</si>
  <si>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</si>
  <si>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</si>
  <si>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</si>
  <si>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</si>
  <si>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</si>
  <si>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</si>
  <si>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</si>
  <si>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</si>
  <si>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</si>
  <si>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</si>
  <si>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</si>
  <si>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</si>
  <si>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</si>
  <si>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</si>
  <si>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</si>
  <si>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</si>
  <si>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</si>
  <si>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</si>
  <si>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</si>
  <si>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</si>
  <si>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</si>
  <si>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</si>
  <si>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</si>
  <si>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</si>
  <si>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</si>
  <si>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</si>
  <si>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</si>
  <si>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</si>
  <si>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</si>
  <si>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</si>
  <si>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</si>
  <si>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</si>
  <si>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</si>
  <si>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</si>
  <si>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</si>
  <si>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</si>
  <si>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</si>
  <si>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</si>
  <si>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</si>
  <si>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</si>
  <si>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</si>
  <si>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</si>
  <si>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</si>
  <si>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</si>
  <si>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</si>
  <si>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</si>
  <si>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</si>
  <si>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</si>
  <si>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</si>
  <si>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</si>
  <si>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</si>
  <si>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</si>
  <si>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</si>
  <si>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</si>
  <si>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</si>
  <si>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</si>
  <si>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</si>
  <si>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</si>
  <si>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</si>
  <si>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</si>
  <si>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</si>
  <si>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</si>
  <si>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</si>
  <si>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</si>
  <si>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</si>
  <si>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</si>
  <si>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</si>
  <si>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</si>
  <si>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</si>
  <si>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</si>
  <si>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</si>
  <si>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</si>
  <si>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</si>
  <si>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</si>
  <si>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</si>
  <si>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</si>
  <si>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</si>
  <si>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</si>
  <si>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</si>
  <si>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</si>
  <si>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</si>
  <si>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</si>
  <si>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</si>
  <si>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</si>
  <si>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</si>
  <si>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</si>
  <si>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</si>
  <si>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</si>
  <si>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</si>
  <si>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</si>
  <si>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</si>
  <si>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</si>
  <si>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</si>
  <si>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</si>
  <si>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</si>
  <si>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</si>
  <si>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</si>
  <si>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</si>
  <si>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</si>
  <si>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</si>
  <si>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</si>
  <si>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</si>
  <si>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</si>
  <si>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</si>
  <si>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</si>
  <si>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</si>
  <si>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</si>
  <si>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</si>
  <si>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</si>
  <si>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</si>
  <si>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</si>
  <si>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</si>
  <si>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</si>
  <si>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</si>
  <si>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</si>
  <si>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</si>
  <si>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</si>
  <si>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</si>
  <si>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</si>
  <si>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</si>
  <si>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</si>
  <si>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</si>
  <si>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</si>
  <si>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</si>
  <si>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</si>
  <si>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</si>
  <si>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</si>
  <si>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</si>
  <si>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</si>
  <si>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</si>
  <si>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</si>
  <si>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</si>
  <si>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</si>
  <si>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</si>
  <si>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</si>
  <si>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</si>
  <si>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</si>
  <si>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</si>
  <si>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</si>
  <si>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</si>
  <si>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</si>
  <si>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</si>
  <si>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</si>
  <si>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</si>
  <si>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</si>
  <si>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</si>
  <si>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</si>
  <si>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</si>
  <si>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</si>
  <si>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</si>
  <si>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</si>
  <si>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</si>
  <si>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</si>
  <si>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</si>
  <si>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</si>
  <si>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</si>
  <si>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</si>
  <si>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</si>
  <si>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</si>
  <si>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</si>
  <si>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</si>
  <si>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</si>
  <si>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</si>
  <si>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</si>
  <si>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</si>
  <si>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</si>
  <si>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</si>
  <si>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</si>
  <si>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</si>
  <si>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</si>
  <si>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</si>
  <si>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</si>
  <si>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</si>
  <si>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</si>
  <si>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</si>
  <si>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</si>
  <si>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</si>
  <si>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</si>
  <si>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</si>
  <si>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</si>
  <si>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</si>
  <si>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</si>
  <si>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</si>
  <si>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</si>
  <si>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</si>
  <si>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</si>
  <si>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</si>
  <si>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</si>
  <si>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</si>
  <si>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</si>
  <si>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</si>
  <si>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</si>
  <si>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</si>
  <si>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</si>
  <si>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</si>
  <si>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</si>
  <si>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</si>
  <si>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</si>
  <si>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</si>
  <si>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</si>
  <si>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</si>
  <si>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</si>
  <si>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</si>
  <si>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</si>
  <si>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</si>
  <si>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</si>
  <si>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</si>
  <si>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</si>
  <si>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</si>
  <si>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</si>
  <si>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</si>
  <si>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</si>
  <si>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</si>
  <si>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</si>
  <si>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</si>
  <si>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</si>
  <si>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</si>
  <si>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</si>
  <si>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</si>
  <si>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</si>
  <si>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</si>
  <si>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</si>
  <si>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</si>
  <si>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</si>
  <si>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</si>
  <si>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</si>
  <si>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</si>
  <si>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</si>
  <si>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</si>
  <si>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</si>
  <si>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</si>
  <si>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</si>
  <si>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</si>
  <si>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</si>
  <si>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</si>
  <si>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</si>
  <si>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</si>
  <si>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</si>
  <si>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</si>
  <si>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</si>
  <si>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</si>
  <si>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</si>
  <si>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</si>
  <si>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</si>
  <si>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</si>
  <si>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</si>
  <si>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</si>
  <si>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</si>
  <si>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</si>
  <si>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</si>
  <si>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</si>
  <si>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</si>
  <si>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</si>
  <si>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</si>
  <si>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</si>
  <si>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</si>
  <si>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</si>
  <si>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</si>
  <si>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</si>
  <si>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</si>
  <si>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</si>
  <si>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</si>
  <si>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</si>
  <si>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</si>
  <si>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</si>
  <si>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</si>
  <si>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</si>
  <si>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</si>
  <si>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</si>
  <si>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</si>
  <si>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</si>
  <si>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</si>
  <si>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</si>
  <si>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</si>
  <si>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</si>
  <si>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</si>
  <si>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</si>
  <si>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</si>
  <si>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</si>
  <si>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</si>
  <si>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</si>
  <si>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</si>
  <si>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</si>
  <si>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</si>
  <si>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</si>
  <si>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</si>
  <si>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</si>
  <si>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</si>
  <si>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</si>
  <si>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</si>
  <si>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</si>
  <si>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</si>
  <si>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</si>
  <si>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</si>
  <si>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</si>
  <si>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</si>
  <si>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</si>
  <si>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</si>
  <si>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</si>
  <si>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</si>
  <si>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</si>
  <si>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</si>
  <si>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</si>
  <si>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</si>
  <si>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</si>
  <si>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</si>
  <si>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</si>
  <si>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</si>
  <si>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</si>
  <si>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</si>
  <si>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</si>
  <si>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</si>
  <si>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</si>
  <si>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</si>
  <si>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</si>
  <si>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</si>
  <si>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</si>
  <si>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</si>
  <si>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</si>
  <si>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</si>
  <si>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</si>
  <si>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</si>
  <si>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</si>
  <si>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</si>
  <si>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</si>
  <si>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</si>
  <si>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</si>
  <si>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</si>
  <si>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</si>
  <si>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</si>
  <si>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</si>
  <si>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</si>
  <si>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</si>
  <si>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</si>
  <si>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</si>
  <si>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</si>
  <si>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</si>
  <si>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</si>
  <si>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</si>
  <si>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</si>
  <si>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</si>
  <si>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</si>
  <si>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</si>
  <si>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</si>
  <si>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</si>
  <si>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</si>
  <si>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</si>
  <si>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</si>
  <si>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</si>
  <si>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</si>
  <si>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</si>
  <si>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</si>
  <si>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</si>
  <si>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</si>
  <si>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</si>
  <si>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</si>
  <si>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</si>
  <si>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</si>
  <si>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</si>
  <si>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</si>
  <si>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</si>
  <si>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</si>
  <si>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</si>
  <si>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</si>
  <si>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</si>
  <si>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</si>
  <si>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</si>
  <si>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</si>
  <si>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</si>
  <si>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</si>
  <si>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</si>
  <si>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</si>
  <si>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</si>
  <si>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</si>
  <si>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</si>
  <si>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</si>
  <si>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</si>
  <si>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</si>
  <si>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</si>
  <si>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</si>
  <si>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</si>
  <si>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</si>
  <si>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</si>
  <si>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</si>
  <si>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</si>
  <si>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</si>
  <si>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</si>
  <si>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</si>
  <si>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</si>
  <si>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</si>
  <si>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</si>
  <si>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</si>
  <si>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</si>
  <si>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</si>
  <si>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</si>
  <si>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</si>
  <si>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</si>
  <si>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</si>
  <si>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</si>
  <si>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</si>
  <si>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</si>
  <si>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</si>
  <si>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</si>
  <si>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</si>
  <si>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</si>
  <si>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</si>
  <si>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</si>
  <si>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</si>
  <si>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</si>
  <si>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</si>
  <si>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</si>
  <si>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</si>
  <si>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</si>
  <si>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</si>
  <si>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</si>
  <si>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</si>
  <si>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</si>
  <si>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</si>
  <si>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</si>
  <si>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</si>
  <si>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</si>
  <si>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</si>
  <si>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</si>
  <si>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</si>
  <si>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</si>
  <si>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</si>
  <si>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</si>
  <si>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</si>
  <si>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</si>
  <si>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</si>
  <si>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</si>
  <si>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</si>
  <si>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</si>
  <si>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</si>
  <si>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</si>
  <si>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</si>
  <si>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</si>
  <si>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</si>
  <si>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</si>
  <si>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</si>
  <si>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</si>
  <si>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</si>
  <si>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</si>
  <si>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</si>
  <si>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</si>
  <si>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</si>
  <si>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</si>
  <si>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</si>
  <si>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</si>
  <si>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</si>
  <si>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</si>
  <si>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</si>
  <si>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</si>
  <si>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</si>
  <si>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</si>
  <si>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</si>
  <si>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</si>
  <si>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</si>
  <si>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</si>
  <si>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</si>
  <si>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</si>
  <si>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</si>
  <si>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</si>
  <si>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</si>
  <si>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</si>
  <si>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</si>
  <si>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</si>
  <si>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</si>
  <si>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</si>
  <si>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</si>
  <si>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</si>
  <si>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</si>
  <si>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</si>
  <si>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</si>
  <si>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</si>
  <si>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</si>
  <si>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</si>
  <si>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</si>
  <si>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</si>
  <si>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</si>
  <si>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</si>
  <si>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</si>
  <si>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</si>
  <si>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</si>
  <si>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</si>
  <si>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</si>
  <si>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</si>
  <si>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</si>
  <si>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</si>
  <si>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</si>
  <si>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</si>
  <si>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</si>
  <si>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</si>
  <si>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</si>
  <si>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</si>
  <si>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</si>
  <si>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</si>
  <si>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</si>
  <si>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</si>
  <si>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</si>
  <si>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</si>
  <si>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</si>
  <si>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</si>
  <si>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</si>
  <si>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</si>
  <si>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</si>
  <si>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</si>
  <si>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</si>
  <si>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</si>
  <si>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</si>
  <si>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</si>
  <si>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</si>
  <si>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</si>
  <si>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</si>
  <si>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</si>
  <si>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</si>
  <si>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</si>
  <si>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</si>
  <si>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</si>
  <si>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</si>
  <si>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</si>
  <si>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</si>
  <si>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</si>
  <si>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</si>
  <si>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</si>
  <si>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</si>
  <si>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</si>
  <si>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</si>
  <si>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</si>
  <si>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</si>
  <si>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</si>
  <si>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</si>
  <si>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</si>
  <si>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</si>
  <si>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</si>
  <si>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</si>
  <si>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</si>
  <si>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</si>
  <si>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</si>
  <si>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</si>
  <si>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</si>
  <si>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</si>
  <si>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</si>
  <si>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</si>
  <si>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</si>
  <si>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</si>
  <si>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</si>
  <si>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</si>
  <si>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</si>
  <si>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</si>
  <si>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</si>
  <si>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</si>
  <si>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</si>
  <si>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</si>
  <si>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</si>
  <si>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</si>
  <si>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</si>
  <si>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</si>
  <si>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</si>
  <si>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</si>
  <si>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</si>
  <si>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</si>
  <si>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</si>
  <si>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</si>
  <si>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</si>
  <si>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</si>
  <si>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</si>
  <si>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</si>
  <si>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</si>
  <si>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</si>
  <si>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</si>
  <si>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</si>
  <si>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</si>
  <si>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</si>
  <si>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</si>
  <si>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</si>
  <si>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</si>
  <si>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</si>
  <si>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</si>
  <si>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</si>
  <si>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</si>
  <si>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</si>
  <si>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</si>
  <si>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</si>
  <si>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</si>
  <si>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</si>
  <si>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</si>
  <si>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</si>
  <si>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</si>
  <si>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</si>
  <si>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</si>
  <si>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</si>
  <si>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</si>
  <si>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</si>
  <si>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</si>
  <si>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</si>
  <si>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</si>
  <si>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</si>
  <si>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</si>
  <si>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</si>
  <si>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</si>
  <si>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</si>
  <si>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</si>
  <si>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</si>
  <si>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</si>
  <si>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</si>
  <si>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</si>
  <si>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</si>
  <si>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</si>
  <si>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</si>
  <si>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</si>
  <si>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</si>
  <si>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</si>
  <si>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</si>
  <si>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</si>
  <si>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</si>
  <si>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</si>
  <si>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</si>
  <si>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</si>
  <si>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</si>
  <si>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</si>
  <si>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</si>
  <si>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</si>
  <si>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</si>
  <si>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</si>
  <si>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</si>
  <si>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</si>
  <si>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</si>
  <si>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</si>
  <si>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</si>
  <si>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</si>
  <si>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</si>
  <si>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</si>
  <si>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</si>
  <si>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</si>
  <si>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</si>
  <si>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</si>
  <si>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</si>
  <si>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</si>
  <si>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</si>
  <si>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</si>
  <si>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</si>
  <si>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</si>
  <si>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</si>
  <si>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</si>
  <si>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</si>
  <si>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</si>
  <si>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</si>
  <si>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</si>
  <si>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</si>
  <si>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</si>
  <si>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</si>
  <si>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</si>
  <si>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</si>
  <si>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</si>
  <si>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</si>
  <si>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</si>
  <si>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</si>
  <si>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</si>
  <si>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</si>
  <si>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</si>
  <si>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</si>
  <si>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</si>
  <si>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</si>
  <si>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</si>
  <si>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</si>
  <si>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</si>
  <si>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</si>
  <si>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</si>
  <si>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</si>
  <si>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</si>
  <si>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</si>
  <si>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</si>
  <si>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</si>
  <si>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</si>
  <si>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</si>
  <si>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</si>
  <si>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</si>
  <si>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</si>
  <si>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</si>
  <si>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</si>
  <si>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</si>
  <si>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</si>
  <si>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</si>
  <si>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</si>
  <si>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</si>
  <si>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</si>
  <si>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</si>
  <si>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</si>
  <si>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</si>
  <si>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</si>
  <si>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</si>
  <si>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</si>
  <si>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</si>
  <si>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</si>
  <si>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</si>
  <si>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</si>
  <si>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</si>
  <si>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</si>
  <si>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</si>
  <si>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</si>
  <si>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</si>
  <si>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</si>
  <si>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</si>
  <si>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</si>
  <si>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</si>
  <si>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</si>
  <si>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</si>
  <si>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</si>
  <si>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</si>
  <si>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</si>
  <si>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</si>
  <si>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</si>
  <si>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</si>
  <si>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</si>
  <si>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</si>
  <si>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</si>
  <si>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</si>
  <si>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</si>
  <si>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</si>
  <si>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</si>
  <si>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</si>
  <si>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</si>
  <si>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</si>
  <si>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</si>
  <si>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</si>
  <si>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</si>
  <si>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</si>
  <si>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</si>
  <si>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</si>
  <si>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</si>
  <si>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</si>
  <si>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</si>
  <si>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</si>
  <si>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</si>
  <si>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</si>
  <si>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</si>
  <si>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</si>
  <si>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</si>
  <si>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</si>
  <si>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</si>
  <si>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</si>
  <si>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</si>
  <si>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</si>
  <si>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</si>
  <si>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</si>
  <si>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</si>
  <si>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</si>
  <si>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</si>
  <si>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</si>
  <si>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</si>
  <si>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</si>
  <si>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</si>
  <si>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</si>
  <si>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</si>
  <si>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</si>
  <si>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</si>
  <si>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</si>
  <si>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</si>
  <si>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</si>
  <si>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</si>
  <si>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</si>
  <si>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</si>
  <si>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</si>
  <si>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</si>
  <si>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</si>
  <si>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</si>
  <si>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</si>
  <si>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</si>
  <si>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</si>
  <si>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</si>
  <si>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</si>
  <si>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</si>
  <si>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</si>
  <si>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</si>
  <si>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</si>
  <si>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</si>
  <si>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</si>
  <si>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</si>
  <si>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</si>
  <si>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</si>
  <si>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ETA 10 km</t>
  </si>
  <si>
    <t>PCM-20251123-00000635</t>
  </si>
  <si>
    <t>ETA 30 km</t>
  </si>
  <si>
    <t xml:space="preserve"> PCM-20250215-00000830 </t>
  </si>
  <si>
    <t>LTE site still down and  site located in aramco area access issue need special permission</t>
  </si>
  <si>
    <t>NO PCM</t>
  </si>
  <si>
    <t>Family building access night door close // Team dispatched need 60 mins</t>
  </si>
  <si>
    <t>PCM-20251123-00000622</t>
  </si>
  <si>
    <t>ETA 60 mins</t>
  </si>
  <si>
    <t>PCM-20251123-00000689</t>
  </si>
  <si>
    <t>PCM-20251123-00000691</t>
  </si>
  <si>
    <t>ETA 90 mins</t>
  </si>
  <si>
    <t>PCM-20251123-00000694</t>
  </si>
  <si>
    <t>Sceco Cut at Area, Team Save Hub Site NNL0146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</si>
  <si>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</si>
  <si>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</si>
  <si>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</si>
  <si>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</si>
  <si>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</si>
  <si>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</si>
  <si>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</si>
  <si>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</si>
  <si>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</si>
  <si>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</si>
  <si>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</si>
  <si>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EM team reached the site found power cable has been stolen , no parking available to connect PG</t>
  </si>
  <si>
    <t>TT-20251123-00620, NO PCM</t>
  </si>
  <si>
    <t>N/A</t>
  </si>
  <si>
    <t xml:space="preserve">EM team moved ETA : 10 min </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</si>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</sst>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Fill="1" applyBorder="1" applyAlignme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7" dataDxfId="156" headerRowBorderDxfId="154" tableBorderDxfId="155" totalsRowBorderDxfId="153">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4" dataDxfId="63" headerRowBorderDxfId="61" tableBorderDxfId="62">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5" totalsRowShown="0" headerRowDxfId="48" dataDxfId="47" headerRowBorderDxfId="45" tableBorderDxfId="46" totalsRowBorderDxfId="44">
  <autoFilter ref="A1:L4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15" dataDxfId="14" headerRowBorderDxfId="12" tableBorderDxfId="13">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321.46439247685339</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0.1072628472247743</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45984.41281840278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45984.41281840278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45984.41281840278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45984.41281840278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45984.41281840278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45984.41281840278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45984.41281840278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45984.41281840278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45984.41281840278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45984.41281840278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45984.41281840278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45984.41281840278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45984.41281840278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45984.41281840278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45984.41281840278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45984.41281840278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45984.41281840278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45984.41281840278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45984.41281840278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45984.41281840278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45984.41281840278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45984.41281840278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45984.41281840278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45984.41281840278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45984.41281840278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45984.41281840278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45984.41281840278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45984.41281840278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45984.41281840278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45984.41281840278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45984.41281840278</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45984.41281840278</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DF9B2409-04E4-40F1-9A9F-B24C6F74B54C}"/>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159.41298055555671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2</v>
      </c>
      <c r="D4" s="18" t="s">
        <v>20546</v>
      </c>
      <c r="E4" s="84" t="s">
        <v>39021</v>
      </c>
      <c r="F4" s="103">
        <v>45984.376087962963</v>
      </c>
      <c r="G4" s="104">
        <f ca="1">IFERROR(NOW()-F4,"-")</f>
        <v>3.6730555555550382E-2</v>
      </c>
      <c r="H4" s="103">
        <v>45984.369143518517</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1</v>
      </c>
      <c r="D5" s="18" t="s">
        <v>17733</v>
      </c>
      <c r="E5" s="84" t="s">
        <v>39021</v>
      </c>
      <c r="F5" s="103">
        <v>45984.387418981481</v>
      </c>
      <c r="G5" s="104">
        <f ca="1">IFERROR(NOW()-F5,"-")</f>
        <v>2.5399537036719266E-2</v>
      </c>
      <c r="H5" s="103">
        <v>45984.381168981483</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45984.412818518518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45984.412818518518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45984.412818518518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45984.412818518518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45984.412818518518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45984.412818518518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45984.412818518518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45984.412818518518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45984.412818518518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45984.412818518518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45984.412818518518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45984.412818518518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45984.412818518518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45984.412818518518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45984.412818518518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45984.412818518518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45984.412818518518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45984.412818518518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45984.412818518518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45984.412818518518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45984.412818518518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45984.412818518518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45984.412818518518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45984.412818518518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45984.412818518518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45984.412818518518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45984.412818518518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45984.412818518518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45984.412818518518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45984.412818518518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45984.412818518518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45984.412818518518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45984.412818518518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45984.412818518518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45984.412818518518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45984.412818518518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45984.412818518518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45984.412818518518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45984.412818518518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45984.412818518518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45984.412818518518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45984.412818518518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45984.412818518518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45984.412818518518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45984.412818518518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45984.412818518518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45984.412818518518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45984.412818518518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45984.412818518518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45984.412818518518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45984.412818518518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45984.412818518518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45984.412818518518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45984.412818518518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45984.412818518518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45984.412818518518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45984.412818518518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45984.412818518518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45984.412818518518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45984.412818518518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45984.412818518518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45984.412818518518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45984.412818518518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45984.412818518518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45984.412818518518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45984.412818518518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45984.412818518518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45984.412818518518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45984.412818518518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45984.412818518518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45984.412818518518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45984.412818518518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45984.412818518518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45984.412818518518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45984.412818518518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45984.412818518518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45984.412818518518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45984.412818518518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45984.412818518518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45984.412818518518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45984.412818518518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45984.412818518518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45984.412818518518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45984.412818518518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45984.412818518518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45984.412818518518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45984.412818518518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45984.412818518518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45984.412818518518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45984.412818518518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45984.412818518518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45984.412818518518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45984.412818518518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45984.412818518518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45984.412818518518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45984.412818518518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45984.412818518518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45984.412818518518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45984.412818518518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45984.412818518518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45984.412818518518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45984.412818518518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45984.412818518518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45984.412818518518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45984.412818518518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45984.412818518518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45984.412818518518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45984.412818518518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45984.412818518518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45984.412818518518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45984.412818518518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45984.412818518518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45984.412818518518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45984.412818518518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45984.412818518518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45984.412818518518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45984.412818518518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45984.412818518518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45984.412818518518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45984.412818518518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45984.412818518518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45984.412818518518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45984.412818518518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45984.412818518518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45984.412818518518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45984.412818518518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45984.412818518518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45984.412818518518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45984.412818518518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45984.412818518518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45984.412818518518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45984.412818518518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45984.412818518518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45984.412818518518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45984.412818518518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45984.412818518518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45984.412818518518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45984.412818518518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45984.412818518518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45984.412818518518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45984.412818518518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45984.412818518518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45984.412818518518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45984.412818518518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45984.412818518518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45984.412818518518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45984.412818518518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45984.412818518518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45984.412818518518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45984.412818518518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45984.412818518518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45984.412818518518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45984.412818518518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45984.412818518518</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45984.412818518518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45984.412818518518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45984.412818518518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45984.412818518518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45984.412818518518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45984.412818518518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45984.412818518518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45984.412818518518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45984.412818518518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45984.412818518518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45984.412818518518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45984.412818518518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45984.412818518518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45984.412818518518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45984.412818518518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45984.412818518518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45984.412818518518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45984.412818518518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45984.412818518518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45984.412818518518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45984.412818518518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45984.412818518518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45984.412818518518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45984.412818518518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45984.412818518518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45984.412818518518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45984.412818518518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45984.412818518518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45984.412818518518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45984.412818518518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45984.412818518518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45984.412818518518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45984.412818518518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45984.412818518518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45984.412818518518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45984.412818518518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45984.412818518518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45984.412818518518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45984.412818518518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45984.412818518518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45984.412818518518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45984.412818518518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45984.412818518518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45984.412818518518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45984.412818518518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45984.412818518518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45984.412818518518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45984.412818518518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45984.412818518518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45984.412818518518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45984.412818518518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45984.412818518518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45984.412818518518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45984.412818518518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45984.412818518518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45984.412818518518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45984.412818518518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45984.412818518518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45984.412818518518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45984.412818518518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45984.412818518518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45984.412818518518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45984.412818518518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45984.412818518518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45984.412818518518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45984.412818518518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45984.412818518518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45984.412818518518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45984.412818518518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45984.412818518518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45984.412818518518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45984.412818518518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45984.412818518518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45984.412818518518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45984.412818518518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45984.412818518518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45984.412818518518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45984.412818518518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45984.412818518518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45984.412818518518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45984.412818518518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45984.412818518518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45984.412818518518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45984.412818518518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45984.412818518518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45984.412818518518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45984.412818518518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45984.412818518518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45984.412818518518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45984.412818518518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45984.412818518518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45984.412818518518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45984.412818518518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45984.412818518518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45984.412818518518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45984.412818518518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45984.412818518518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45984.412818518518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45984.412818518518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45984.412818518518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45984.412818518518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45984.412818518518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45984.412818518518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45984.412818518518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45984.412818518518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45984.412818518518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45984.412818518518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45984.412818518518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45984.412818518518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45984.412818518518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45984.412818518518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45984.412818518518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45984.412818518518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45984.412818518518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45984.412818518518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45984.412818518518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45984.412818518518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45984.412818518518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45984.412818518518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45984.412818518518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45984.412818518518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45984.412818518518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45984.412818518518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45984.412818518518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45984.412818518518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45984.412818518518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45984.412818518518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45984.412818518518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45984.412818518518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45984.412818518518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45984.412818518518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45984.412818518518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45984.412818518518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45984.412818518518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45984.412818518518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45984.412818518518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45984.412818518518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45984.412818518518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45984.412818518518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45984.412818518518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45984.412818518518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45984.412818518518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45984.412818518518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45984.412818518518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45984.412818518518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45984.412818518518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45984.412818518518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45984.412818518518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45984.412818518518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45984.412818518518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45984.412818518518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45984.412818518518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45984.412818518518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45984.412818518518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45984.412818518518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45984.412818518518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45984.412818518518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45984.412818518518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45984.412818518518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45984.412818518518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45984.412818518518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45984.412818518518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45984.412818518518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45984.412818518518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45984.412818518518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45984.412818518518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45984.412818518518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45984.412818518518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45984.412818518518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45984.412818518518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45984.412818518518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45984.412818518518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45984.412818518518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45984.412818518518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45984.412818518518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45984.412818518518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45984.412818518518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45984.412818518518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45984.412818518518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45984.412818518518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45984.412818518518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45984.412818518518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45984.412818518518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45984.412818518518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45984.412818518518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45984.412818518518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45984.412818518518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45984.412818518518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45984.412818518518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45984.412818518518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45984.412818518518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45984.412818518518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45984.412818518518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45984.412818518518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45984.412818518518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45984.412818518518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45984.412818518518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45984.412818518518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45984.412818518518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45984.412818518518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45984.412818518518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45984.412818518518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45984.412818518518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45984.412818518518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45984.412818518518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45984.412818518518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45984.412818518518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45984.412818518518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45984.412818518518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45984.412818518518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45984.412818518518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45984.412818518518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45984.412818518518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45984.412818518518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45984.412818518518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45984.412818518518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45984.412818518518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45984.412818518518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45984.412818518518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45984.412818518518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45984.412818518518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45984.412818518518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45984.412818518518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45984.412818518518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45984.412818518518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45984.412818518518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45984.412818518518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45984.412818518518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45984.412818518518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45984.412818518518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45984.412818518518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45984.412818518518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45984.412818518518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45984.412818518518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45984.412818518518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45984.412818518518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45984.412818518518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45984.412818518518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45984.412818518518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45984.412818518518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45984.412818518518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45984.412818518518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45984.412818518518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45984.412818518518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45984.412818518518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45984.412818518518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45984.412818518518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45984.412818518518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45984.412818518518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45984.412818518518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45984.412818518518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45984.412818518518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45984.412818518518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45984.412818518518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45984.412818518518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45984.412818518518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45984.412818518518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45984.412818518518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45984.412818518518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45984.412818518518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45984.412818518518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45984.412818518518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45984.412818518518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45984.412818518518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45984.412818518518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45984.412818518518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45984.412818518518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45984.412818518518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45984.412818518518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45984.412818518518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45984.412818518518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45984.412818518518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45984.412818518518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45984.412818518518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45984.412818518518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45984.412818518518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45984.412818518518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45984.412818518518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45984.412818518518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45984.412818518518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45984.412818518518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45984.412818518518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45984.412818518518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45984.412818518518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45984.412818518518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45984.412818518518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45984.412818518518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45984.412818518518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45984.412818518518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45984.412818518518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45984.412818518518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45984.412818518518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45984.412818518518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45984.412818518518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45984.412818518518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45984.412818518518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45984.412818518518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45984.412818518518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45984.412818518518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45984.412818518518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45984.412818518518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45984.412818518518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45984.412818518518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45984.412818518518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45984.412818518518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45984.412818518518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45984.412818518518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45984.412818518518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45984.412818518518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45984.412818518518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45984.412818518518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45984.412818518518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45984.412818518518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45984.412818518518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45984.412818518518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45984.412818518518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45984.412818518518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45984.412818518518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45984.412818518518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45984.412818518518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45984.412818518518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45984.412818518518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45984.412818518518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45984.412818518518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45984.412818518518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45984.412818518518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45984.412818518518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45984.412818518518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45984.412818518518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45984.412818518518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45984.412818518518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45984.412818518518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45984.412818518518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45984.412818518518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45984.412818518518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45984.412818518518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45984.412818518518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45984.412818518518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45984.412818518518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45984.412818518518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45984.412818518518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45984.412818518518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45984.412818518518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45984.412818518518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45984.412818518518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45984.412818518518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45984.412818518518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45984.412818518518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45984.412818518518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45984.412818518518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45984.412818518518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45984.412818518518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45984.412818518518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45984.412818518518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45984.412818518518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45984.412818518518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45984.412818518518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45984.412818518518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45984.412818518518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45984.412818518518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45984.412818518518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45984.412818518518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45984.412818518518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45984.412818518518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45984.412818518518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45984.412818518518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45984.412818518518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45984.412818518518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45984.412818518518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45984.412818518518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45984.412818518518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45984.412818518518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45984.412818518518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45984.412818518518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45984.412818518518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45984.412818518518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45984.412818518518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45984.412818518518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45984.412818518518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45984.412818518518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45984.412818518518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45984.412818518518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45984.412818518518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45984.412818518518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45984.412818518518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45984.412818518518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45984.412818518518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45984.412818518518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45984.412818518518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45984.412818518518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45984.412818518518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45984.412818518518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45984.412818518518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45984.412818518518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45984.412818518518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45984.412818518518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45984.412818518518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45984.412818518518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45984.412818518518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45984.412818518518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45984.412818518518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45984.412818518518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45984.412818518518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45984.412818518518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45984.412818518518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45984.412818518518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45984.412818518518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45984.412818518518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45984.412818518518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45984.412818518518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45984.412818518518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45984.412818518518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45984.412818518518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45984.412818518518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45984.412818518518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45984.412818518518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45984.412818518518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45984.412818518518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45984.412818518518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45984.412818518518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45984.412818518518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45984.412818518518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45984.412818518518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45984.412818518518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45984.412818518518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45984.412818518518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45984.412818518518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45984.412818518518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45984.412818518518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45984.412818518518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45984.412818518518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45984.412818518518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45984.412818518518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45984.412818518518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45984.412818518518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45984.412818518518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45984.412818518518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45984.412818518518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45984.412818518518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45984.412818518518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45984.412818518518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45984.412818518518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45984.412818518518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45984.412818518518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45984.412818518518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45984.412818518518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45984.412818518518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45984.412818518518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45984.412818518518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45984.412818518518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45984.412818518518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45984.412818518518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45984.412818518518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45984.412818518518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45984.412818518518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45984.412818518518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45984.412818518518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45984.412818518518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45984.412818518518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45984.412818518518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45984.412818518518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45984.412818518518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45984.412818518518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45984.412818518518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45984.412818518518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45984.412818518518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45984.412818518518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45984.412818518518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45984.412818518518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45984.412818518518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45984.412818518518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45984.412818518518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45984.412818518518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45984.412818518518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45984.412818518518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45984.412818518518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45984.412818518518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45984.412818518518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45984.412818518518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45984.412818518518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45984.412818518518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45984.412818518518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45984.412818518518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45984.412818518518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45984.412818518518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45984.412818518518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45984.412818518518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45984.412818518518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45984.412818518518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45984.412818518518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45984.412818518518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45984.412818518518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45984.412818518518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45984.412818518518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45984.412818518518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45984.412818518518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45984.412818518518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45984.412818518518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45984.412818518518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45984.412818518518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45984.412818518518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45984.412818518518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45984.412818518518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45984.412818518518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45984.412818518518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45984.412818518518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45984.412818518518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45984.412818518518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45984.412818518518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45984.412818518518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45984.412818518518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45984.412818518518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45984.412818518518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45984.412818518518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45984.412818518518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45984.412818518518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45984.412818518518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45984.412818518518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45984.412818518518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45984.412818518518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45984.412818518518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45984.412818518518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45984.412818518518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45984.412818518518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45984.412818518518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45984.412818518518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45984.412818518518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45984.412818518518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45984.412818518518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45984.412818518518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45984.412818518518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45984.412818518518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45984.412818518518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45984.412818518518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45984.412818518518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45984.412818518518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45984.412818518518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45984.412818518518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45984.412818518518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45984.412818518518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45984.412818518518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45984.412818518518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45984.412818518518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45984.412818518518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45984.412818518518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45984.412818518518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45984.412818518518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45984.412818518518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45984.412818518518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45984.412818518518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45984.412818518518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45984.412818518518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45984.412818518518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45984.412818518518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45984.412818518518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45984.412818518518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45984.412818518518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45984.412818518518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45984.412818518518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45984.412818518518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45984.412818518518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45984.412818518518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45984.412818518518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45984.412818518518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45984.412818518518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45984.412818518518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45984.412818518518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45984.412818518518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45984.412818518518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45984.412818518518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45984.412818518518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45984.412818518518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45984.412818518518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45984.412818518518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45984.412818518518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45984.412818518518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45984.412818518518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45984.412818518518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45984.412818518518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45984.412818518518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45984.412818518518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45984.412818518518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45984.412818518518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45984.412818518518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45984.412818518518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45984.412818518518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45984.412818518518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45984.412818518518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45984.412818518518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45984.412818518518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45984.412818518518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45984.412818518518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45984.412818518518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45984.412818518518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45984.412818518518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45984.412818518518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45984.412818518518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45984.412818518518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45984.412818518518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45984.412818518518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45984.412818518518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45984.412818518518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45984.412818518518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45984.412818518518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45984.412818518518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45984.412818518518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45984.412818518518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45984.412818518518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45984.412818518518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45984.412818518518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45984.412818518518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45984.412818518518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45984.412818518518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45984.412818518518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45984.412818518518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45984.412818518518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45984.412818518518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45984.412818518518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45984.412818518518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45984.412818518518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45984.412818518518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45984.412818518518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45984.412818518518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45984.412818518518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45984.412818518518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45984.412818518518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45984.412818518518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45984.412818518518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45984.412818518518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45984.412818518518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45984.412818518518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45984.412818518518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45984.412818518518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45984.412818518518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45984.412818518518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45984.412818518518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45984.412818518518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45984.412818518518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45984.412818518518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45984.412818518518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45984.412818518518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45984.412818518518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45984.412818518518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45984.412818518518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45984.412818518518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45984.412818518518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45984.412818518518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45984.412818518518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45984.412818518518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45984.412818518518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45984.412818518518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45984.412818518518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45984.412818518518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45984.412818518518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45984.412818518518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45984.412818518518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45984.412818518518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45984.412818518518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45984.412818518518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45984.412818518518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45984.412818518518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45984.412818518518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45984.412818518518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45984.412818518518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45984.412818518518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45984.412818518518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45984.412818518518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45984.412818518518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45984.412818518518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45984.412818518518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45984.412818518518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45984.412818518518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45984.412818518518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45984.412818518518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45984.412818518518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45984.412818518518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45984.412818518518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45984.412818518518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45984.412818518518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45984.412818518518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45984.412818518518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45984.412818518518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45984.412818518518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45984.412818518518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45984.412818518518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45984.412818518518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45984.412818518518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45984.412818518518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45984.412818518518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45984.412818518518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45984.412818518518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45984.412818518518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45984.412818518518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45984.412818518518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45984.412818518518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45984.412818518518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45984.412818518518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45984.412818518518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45984.412818518518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45984.412818518518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45984.412818518518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45984.412818518518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45984.412818518518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45984.412818518518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45984.412818518518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45984.412818518518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45984.412818518518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45984.412818518518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45984.412818518518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45984.412818518518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45984.412818518518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45984.412818518518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45984.412818518518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45984.412818518518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45984.412818518518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45984.412818518518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45984.412818518518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45984.412818518518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45984.412818518518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45984.412818518518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45984.412818518518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45984.412818518518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45984.412818518518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45984.412818518518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45984.412818518518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45984.412818518518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45984.412818518518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45984.412818518518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45984.412818518518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45984.412818518518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45984.412818518518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45984.412818518518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45984.412818518518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45984.412818518518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45984.412818518518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45984.412818518518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45984.412818518518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45984.412818518518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45984.412818518518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45984.412818518518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45984.412818518518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45984.412818518518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45984.412818518518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45984.412818518518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45984.412818518518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45984.412818518518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45984.412818518518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45984.412818518518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45984.412818518518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45984.412818518518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45984.412818518518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45984.412818518518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45984.412818518518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45984.412818518518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45984.412818518518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45984.412818518518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45984.412818518518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45984.412818518518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45984.412818518518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45984.412818518518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45984.412818518518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45984.412818518518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45984.412818518518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45984.412818518518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45984.412818518518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45984.412818518518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45984.412818518518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45984.412818518518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45984.412818518518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45984.412818518518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45984.412818518518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45984.412818518518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45984.412818518518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45984.412818518518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45984.412818518518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45984.412818518518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45984.412818518518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45984.412818518518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45984.412818518518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45984.412818518518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45984.412818518518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45984.412818518518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45984.412818518518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45984.412818518518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45984.412818518518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45984.412818518518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45984.412818518518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45984.412818518518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45984.412818518518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45984.412818518518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45984.412818518518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45984.412818518518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45984.412818518518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45984.412818518518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45984.412818518518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45984.412818518518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45984.412818518518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45984.412818518518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45984.412818518518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45984.412818518518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45984.412818518518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45984.412818518518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45984.412818518518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45984.412818518518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45984.412818518518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45984.412818518518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45984.412818518518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45984.412818518518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45984.412818518518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45984.412818518518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45984.412818518518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45984.412818518518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45984.412818518518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45984.412818518518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45984.412818518518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45984.412818518518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45984.412818518518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45984.412818518518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45984.412818518518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45984.412818518518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45984.412818518518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45984.412818518518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45984.412818518518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45984.412818518518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45984.412818518518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45984.412818518518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45984.412818518518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45984.412818518518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45984.412818518518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45984.412818518518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45984.412818518518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45984.412818518518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45984.412818518518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45984.412818518518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45984.412818518518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45984.412818518518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45984.412818518518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45984.412818518518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45984.412818518518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45984.412818518518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45984.412818518518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45984.412818518518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45984.412818518518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45984.412818518518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45984.412818518518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45984.412818518518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45984.412818518518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45984.412818518518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45984.412818518518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45984.412818518518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45984.412818518518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45984.412818518518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45984.412818518518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45984.412818518518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45984.412818518518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45984.412818518518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45984.412818518518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45984.412818518518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45984.412818518518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45984.412818518518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45984.412818518518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45984.412818518518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45984.412818518518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45984.412818518518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45984.412818518518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45984.412818518518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45984.412818518518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45984.412818518518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45984.412818518518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45984.412818518518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45984.412818518518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45984.412818518518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45984.412818518518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45984.412818518518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45984.412818518518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45984.412818518518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45984.412818518518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45984.412818518518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45984.412818518518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45984.412818518518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45984.412818518518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45984.412818518518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45984.412818518518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45984.412818518518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45984.412818518518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45984.412818518518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45984.412818518518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45984.412818518518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45984.412818518518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45984.412818518518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45984.412818518518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45984.412818518518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45984.412818518518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45984.412818518518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45984.412818518518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45984.412818518518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45984.412818518518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45984.412818518518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45984.412818518518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45984.412818518518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45984.412818518518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45984.412818518518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45984.412818518518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45984.412818518518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45984.412818518518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45984.412818518518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45984.412818518518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45984.412818518518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45984.412818518518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45984.412818518518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45984.412818518518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45984.412818518518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45984.412818518518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45984.412818518518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45984.412818518518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45984.412818518518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45984.412818518518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45984.412818518518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45984.412818518518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45984.412818518518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45984.412818518518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45984.412818518518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45984.412818518518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45984.412818518518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45984.412818518518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45984.412818518518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45984.412818518518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45984.412818518518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45984.412818518518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45984.412818518518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45984.412818518518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45984.412818518518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45984.412818518518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45984.412818518518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45984.412818518518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45984.412818518518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45984.412818518518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45984.412818518518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45984.412818518518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45984.412818518518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45984.412818518518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45984.412818518518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45984.412818518518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45984.412818518518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45984.412818518518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45984.412818518518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45984.412818518518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45984.412818518518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45984.412818518518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45984.412818518518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45984.412818518518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45984.412818518518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45984.412818518518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45984.412818518518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45984.412818518518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45984.412818518518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45984.412818518518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45984.412818518518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45984.412818518518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45984.412818518518</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5"/>
  <sheetViews>
    <sheetView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280.93210092592199</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38804</v>
      </c>
      <c r="E3" s="94" t="s">
        <v>39021</v>
      </c>
      <c r="F3" s="95"/>
      <c r="G3" s="96">
        <f ca="1">IFERROR(NOW()-F3,"")</f>
        <v>45984.41281840278</v>
      </c>
      <c r="H3" s="95">
        <v>45983.94866898148</v>
      </c>
      <c r="I3" s="113" t="str">
        <f>IFERROR(VLOOKUP(D3,DB!A:F,6,0),"")</f>
        <v>Sceco</v>
      </c>
      <c r="J3" s="113" t="str">
        <f>IFERROR(VLOOKUP(D3,DB!A:G,7,0),"")</f>
        <v>In progress</v>
      </c>
      <c r="K3" s="97" t="s">
        <v>39114</v>
      </c>
      <c r="L3" s="91" t="str">
        <f>IFERROR(VLOOKUP(D3,DB!A:I,9,0),"")</f>
        <v>Latis</v>
      </c>
    </row>
    <row r="4" spans="1:16" ht="15" customHeight="1">
      <c r="A4" s="113" t="s">
        <v>39115</v>
      </c>
      <c r="B4" s="113" t="str">
        <f>IFERROR(VLOOKUP(D4,DB!A:K,11,0),"")</f>
        <v>R4</v>
      </c>
      <c r="C4" s="93">
        <v>2</v>
      </c>
      <c r="D4" s="91" t="s">
        <v>36675</v>
      </c>
      <c r="E4" s="94" t="s">
        <v>39021</v>
      </c>
      <c r="F4" s="95">
        <v>45984.382800925923</v>
      </c>
      <c r="G4" s="96">
        <f ca="1">IFERROR(NOW()-F4,"")</f>
        <v>3.0017476856301073E-2</v>
      </c>
      <c r="H4" s="95">
        <v>45984.35125</v>
      </c>
      <c r="I4" s="113" t="str">
        <f>IFERROR(VLOOKUP(D4,DB!A:F,6,0),"")</f>
        <v>SCECO</v>
      </c>
      <c r="J4" s="113" t="str">
        <f>IFERROR(VLOOKUP(D4,DB!A:G,7,0),"")</f>
        <v>Vandalized</v>
      </c>
      <c r="K4" s="97" t="s">
        <v>39116</v>
      </c>
      <c r="L4" s="91" t="str">
        <f>IFERROR(VLOOKUP(D4,DB!A:I,9,0),"")</f>
        <v>Latis</v>
      </c>
    </row>
    <row r="5" spans="1:16" ht="15" customHeight="1">
      <c r="A5" s="113" t="s">
        <v>39117</v>
      </c>
      <c r="B5" s="113" t="str">
        <f>IFERROR(VLOOKUP(D5,DB!A:K,11,0),"")</f>
        <v>R4</v>
      </c>
      <c r="C5" s="93">
        <v>7</v>
      </c>
      <c r="D5" s="91" t="s">
        <v>6732</v>
      </c>
      <c r="E5" s="94" t="s">
        <v>39102</v>
      </c>
      <c r="F5" s="95">
        <v>45984.405763888892</v>
      </c>
      <c r="G5" s="96">
        <f ca="1">IFERROR(NOW()-F5,"")</f>
        <v>7.054513887851499E-3</v>
      </c>
      <c r="H5" s="95">
        <v>45984.392569444448</v>
      </c>
      <c r="I5" s="113" t="str">
        <f>IFERROR(VLOOKUP(D5,DB!A:F,6,0),"")</f>
        <v>SCECO</v>
      </c>
      <c r="J5" s="113" t="str">
        <f>IFERROR(VLOOKUP(D5,DB!A:G,7,0),"")</f>
        <v>Good</v>
      </c>
      <c r="K5" s="97" t="s">
        <v>39116</v>
      </c>
      <c r="L5" s="91" t="str">
        <f>IFERROR(VLOOKUP(D5,DB!A:I,9,0),"")</f>
        <v>Zain</v>
      </c>
    </row>
    <row r="6" spans="1:16" ht="15" customHeight="1">
      <c r="A6" s="113" t="s">
        <v>39118</v>
      </c>
      <c r="B6" s="113" t="str">
        <f>IFERROR(VLOOKUP(D6,DB!A:K,11,0),"")</f>
        <v>R4</v>
      </c>
      <c r="C6" s="93">
        <v>1</v>
      </c>
      <c r="D6" s="91" t="s">
        <v>37343</v>
      </c>
      <c r="E6" s="94" t="s">
        <v>39102</v>
      </c>
      <c r="F6" s="95">
        <v>45984.406851851854</v>
      </c>
      <c r="G6" s="96">
        <f ca="1">IFERROR(NOW()-F6,"")</f>
        <v>5.9665509252226911E-3</v>
      </c>
      <c r="H6" s="95">
        <v>45984.400601851848</v>
      </c>
      <c r="I6" s="113" t="str">
        <f>IFERROR(VLOOKUP(D6,DB!A:F,6,0),"")</f>
        <v>SCECO</v>
      </c>
      <c r="J6" s="113" t="str">
        <f>IFERROR(VLOOKUP(D6,DB!A:G,7,0),"")</f>
        <v>In progress</v>
      </c>
      <c r="K6" s="97" t="s">
        <v>39119</v>
      </c>
      <c r="L6" s="91" t="str">
        <f>IFERROR(VLOOKUP(D6,DB!A:I,9,0),"")</f>
        <v>Latis</v>
      </c>
    </row>
    <row r="7" spans="1:16" ht="15" customHeight="1">
      <c r="A7" s="113" t="s">
        <v>39120</v>
      </c>
      <c r="B7" s="113" t="str">
        <f>IFERROR(VLOOKUP(D7,DB!A:K,11,0),"")</f>
        <v>R4</v>
      </c>
      <c r="C7" s="93">
        <v>1</v>
      </c>
      <c r="D7" s="91" t="s">
        <v>36626</v>
      </c>
      <c r="E7" s="94" t="s">
        <v>39021</v>
      </c>
      <c r="F7" s="95">
        <v>45984.407430555555</v>
      </c>
      <c r="G7" s="96">
        <f ca="1">IFERROR(NOW()-F7,"")</f>
        <v>5.3878472244832665E-3</v>
      </c>
      <c r="H7" s="95">
        <v>45984.383125</v>
      </c>
      <c r="I7" s="113" t="str">
        <f>IFERROR(VLOOKUP(D7,DB!A:F,6,0),"")</f>
        <v>SCECO</v>
      </c>
      <c r="J7" s="113" t="str">
        <f>IFERROR(VLOOKUP(D7,DB!A:G,7,0),"")</f>
        <v>Dead</v>
      </c>
      <c r="K7" s="97" t="s">
        <v>39121</v>
      </c>
      <c r="L7" s="91" t="str">
        <f>IFERROR(VLOOKUP(D7,DB!A:I,9,0),"")</f>
        <v>Latis</v>
      </c>
    </row>
    <row r="8" spans="1:16" ht="15" customHeight="1">
      <c r="A8" s="113"/>
      <c r="B8" s="113" t="str">
        <f>IFERROR(VLOOKUP(D8,DB!A:K,11,0),"")</f>
        <v/>
      </c>
      <c r="C8" s="93"/>
      <c r="D8" s="91"/>
      <c r="E8" s="94"/>
      <c r="F8" s="95"/>
      <c r="G8" s="96">
        <f t="shared" ref="G8:G59" ca="1" si="0">IFERROR(NOW()-F8,"")</f>
        <v>45984.41281840278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45984.41281840278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45984.41281840278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45984.41281840278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45984.41281840278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45984.41281840278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45984.41281840278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45984.41281840278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45984.41281840278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45984.41281840278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45984.41281840278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45984.41281840278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45984.41281840278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45984.41281840278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45984.41281840278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45984.41281840278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45984.41281840278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45984.41281840278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45984.41281840278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45984.41281840278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45984.41281840278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45984.41281840278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45984.41281840278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45984.41281840278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45984.41281840278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45984.41281840278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45984.41281840278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45984.41281840278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45984.41281840278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45984.41281840278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45984.41281840278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45984.41281840278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45984.41281840278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45984.41281840278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45984.41281840278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45984.41281840278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45984.41281840278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45984.41281840278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45984.41281840278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45984.41281840278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45984.41281840278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45984.41281840278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45984.41281840278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45984.41281840278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45984.41281840278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45984.41281840278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45984.41281840278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45984.41281840278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45984.41281840278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45984.41281840278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45984.41281840278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45984.41281840278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45984.41281840278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45984.41281840278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45984.41281840278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45984.41281840278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45984.41281840278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45984.41281840278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45984.41281840278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45984.41281840278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45984.41281840278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45984.41281840278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45984.41281840278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45984.41281840278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45984.41281840278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45984.41281840278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45984.41281840278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45984.41281840278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45984.41281840278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45984.41281840278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45984.41281840278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45984.41281840278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45984.41281840278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45984.41281840278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45984.41281840278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45984.41281840278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45984.41281840278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45984.41281840278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45984.41281840278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45984.41281840278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45984.41281840278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45984.41281840278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45984.41281840278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45984.41281840278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45984.41281840278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45984.41281840278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45984.41281840278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45984.41281840278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45984.41281840278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45984.41281840278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45984.41281840278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45984.41281840278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45984.41281840278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45984.41281840278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45984.41281840278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45984.41281840278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45984.41281840278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45984.41281840278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45984.41281840278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45984.41281840278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45984.41281840278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45984.41281840278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45984.41281840278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45984.41281840278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45984.41281840278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45984.41281840278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45984.41281840278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45984.41281840278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45984.41281840278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45984.41281840278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45984.41281840278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45984.41281840278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45984.41281840278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45984.41281840278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45984.41281840278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45984.41281840278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45984.41281840278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45984.41281840278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45984.41281840278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45984.41281840278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45984.41281840278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45984.41281840278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45984.41281840278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45984.41281840278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45984.41281840278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45984.41281840278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45984.41281840278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45984.41281840278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45984.41281840278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45984.41281840278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45984.41281840278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45984.41281840278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45984.41281840278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45984.41281840278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45984.41281840278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45984.41281840278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45984.41281840278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45984.41281840278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45984.41281840278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45984.41281840278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45984.41281840278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45984.41281840278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45984.41281840278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45984.41281840278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45984.41281840278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45984.41281840278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45984.41281840278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45984.41281840278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45984.41281840278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45984.41281840278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45984.41281840278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45984.41281840278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45984.41281840278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45984.41281840278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45984.41281840278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45984.41281840278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45984.41281840278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45984.41281840278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45984.41281840278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45984.41281840278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45984.41281840278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45984.41281840278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45984.41281840278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45984.41281840278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45984.41281840278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45984.41281840278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45984.41281840278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45984.41281840278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45984.41281840278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45984.41281840278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45984.41281840278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45984.41281840278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45984.41281840278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45984.41281840278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45984.41281840278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45984.41281840278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45984.41281840278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45984.41281840278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45984.41281840278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45984.41281840278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45984.41281840278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45984.41281840278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45984.41281840278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45984.41281840278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45984.41281840278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45984.41281840278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45984.41281840278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45984.41281840278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45984.41281840278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45984.41281840278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45984.41281840278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45984.41281840278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45984.41281840278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45984.41281840278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45984.41281840278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45984.41281840278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45984.41281840278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45984.41281840278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45984.41281840278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45984.41281840278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45984.41281840278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45984.41281840278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45984.41281840278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45984.41281840278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45984.41281840278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45984.41281840278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45984.41281840278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45984.41281840278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45984.41281840278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45984.41281840278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45984.41281840278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45984.41281840278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45984.41281840278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45984.41281840278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45984.41281840278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45984.41281840278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45984.41281840278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45984.41281840278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45984.41281840278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45984.41281840278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45984.41281840278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45984.41281840278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45984.41281840278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45984.41281840278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45984.41281840278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45984.41281840278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45984.41281840278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45984.41281840278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45984.41281840278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45984.41281840278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45984.41281840278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45984.41281840278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45984.41281840278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45984.41281840278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45984.41281840278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45984.41281840278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45984.41281840278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45984.41281840278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45984.41281840278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45984.41281840278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45984.41281840278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45984.41281840278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45984.41281840278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45984.41281840278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45984.41281840278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45984.41281840278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45984.41281840278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45984.41281840278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45984.41281840278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45984.41281840278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45984.41281840278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45984.41281840278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45984.41281840278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45984.41281840278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45984.41281840278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45984.41281840278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45984.41281840278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45984.41281840278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45984.41281840278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45984.41281840278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45984.41281840278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45984.41281840278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45984.41281840278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45984.41281840278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45984.41281840278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45984.41281840278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45984.41281840278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45984.41281840278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45984.41281840278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45984.41281840278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45984.41281840278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45984.41281840278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45984.41281840278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45984.41281840278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45984.41281840278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45984.41281840278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45984.41281840278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45984.41281840278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45984.41281840278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45984.41281840278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45984.41281840278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45984.41281840278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45984.41281840278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45984.41281840278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45984.41281840278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45984.41281840278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45984.41281840278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45984.41281840278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45984.41281840278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45984.41281840278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45984.41281840278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45984.41281840278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45984.41281840278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45984.41281840278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45984.41281840278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45984.41281840278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45984.412818518518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45984.412818518518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45984.412818518518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45984.412818518518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45984.412818518518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45984.412818518518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45984.412818518518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45984.412818518518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45984.412818518518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45984.412818518518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45984.412818518518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45984.412818518518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79" ca="1" si="5">IFERROR(NOW()-F316,"")</f>
        <v>45984.412818518518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45984.412818518518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45984.412818518518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45984.412818518518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45984.412818518518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45984.412818518518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45984.412818518518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45984.412818518518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45984.412818518518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45984.412818518518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45984.412818518518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45984.412818518518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45984.412818518518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45984.412818518518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45984.412818518518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45984.412818518518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45984.412818518518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45984.412818518518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45984.412818518518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45984.412818518518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45984.412818518518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45984.412818518518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45984.412818518518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45984.412818518518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45984.412818518518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45984.412818518518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45984.412818518518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45984.412818518518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45984.412818518518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45984.412818518518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45984.412818518518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45984.412818518518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45984.412818518518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45984.412818518518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45984.412818518518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45984.412818518518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45984.412818518518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45984.412818518518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45984.412818518518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45984.412818518518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45984.412818518518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45984.412818518518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45984.412818518518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45984.412818518518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45984.412818518518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45984.412818518518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45984.412818518518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45984.412818518518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45984.412818518518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45984.412818518518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45984.412818518518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45984.412818518518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45984.412818518518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45984.412818518518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45984.412818518518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45984.412818518518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45984.412818518518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45984.412818518518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45984.412818518518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45984.412818518518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45984.412818518518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45984.412818518518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45984.412818518518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45984.412818518518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ref="G380:G425" ca="1" si="6">IFERROR(NOW()-F380,"")</f>
        <v>45984.412818518518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45984.412818518518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45984.412818518518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45984.412818518518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45984.412818518518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45984.412818518518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45984.412818518518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45984.412818518518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45984.412818518518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45984.412818518518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45984.412818518518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45984.412818518518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45984.412818518518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45984.412818518518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45984.412818518518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45984.412818518518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45984.412818518518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45984.412818518518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45984.412818518518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45984.412818518518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45984.412818518518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45984.412818518518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45984.412818518518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45984.412818518518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45984.412818518518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45984.412818518518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45984.412818518518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45984.412818518518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45984.412818518518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45984.412818518518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45984.412818518518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45984.412818518518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45984.412818518518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45984.412818518518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45984.412818518518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45984.412818518518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45984.412818518518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45984.412818518518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45984.412818518518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45984.412818518518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45984.412818518518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45984.412818518518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45984.412818518518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45984.412818518518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45984.412818518518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45984.412818518518</v>
      </c>
      <c r="H425" s="95"/>
      <c r="I425" s="113" t="str">
        <f>IFERROR(VLOOKUP(D425,DB!A:F,6,0),"")</f>
        <v/>
      </c>
      <c r="J425" s="113" t="str">
        <f>IFERROR(VLOOKUP(D425,DB!A:G,7,0),"")</f>
        <v/>
      </c>
      <c r="K425" s="97"/>
      <c r="L425" s="91" t="str">
        <f>IFERROR(VLOOKUP(D425,DB!A:I,9,0),"")</f>
        <v/>
      </c>
    </row>
  </sheetData>
  <dataValidations count="2">
    <dataValidation allowBlank="1" showInputMessage="1" showErrorMessage="1" sqref="E1" xr:uid="{A4F81451-56CC-4543-9497-104C4E44EE4B}"/>
    <dataValidation type="list" allowBlank="1" showInputMessage="1" showErrorMessage="1" sqref="E2:E4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tabSelected="1" workbookViewId="0">
      <selection activeCell="K12" sqref="K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39122</v>
      </c>
      <c r="B2" s="37" t="str">
        <f>IFERROR(VLOOKUP(D2,DB!A:K,11,0),"")</f>
        <v>R5</v>
      </c>
      <c r="C2" s="37">
        <v>3</v>
      </c>
      <c r="D2" s="106" t="s">
        <v>36011</v>
      </c>
      <c r="E2" s="37" t="s">
        <v>39021</v>
      </c>
      <c r="F2" s="38">
        <v>45891.832060185188</v>
      </c>
      <c r="G2" s="108">
        <f ca="1">IFERROR(NOW()-F2,"")</f>
        <v>92.580758333329868</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39102</v>
      </c>
      <c r="F3" s="38">
        <v>45926.188877314817</v>
      </c>
      <c r="G3" s="108">
        <f t="shared" ref="G3" ca="1" si="0">IFERROR(NOW()-F3,"")</f>
        <v>58.223941203701543</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39102</v>
      </c>
      <c r="F4" s="110">
        <v>45948.661111111112</v>
      </c>
      <c r="G4" s="111">
        <f t="shared" ref="G4" ca="1" si="1">IFERROR(NOW()-F4,"")</f>
        <v>35.751707407405775</v>
      </c>
      <c r="H4" s="110">
        <v>45948.661111111112</v>
      </c>
      <c r="I4" s="109" t="str">
        <f>IFERROR(VLOOKUP(D4,DB!A:F,6,0),"")</f>
        <v>SCECO</v>
      </c>
      <c r="J4" s="109" t="str">
        <f>IFERROR(VLOOKUP(D4,DB!A:G,7,0),"")</f>
        <v>Dead</v>
      </c>
      <c r="K4" s="109" t="s">
        <v>39127</v>
      </c>
      <c r="L4" s="109" t="str">
        <f>IFERROR(VLOOKUP(D4,DB!A:I,9,0),"")</f>
        <v>Latis</v>
      </c>
    </row>
    <row r="5" spans="1:13" s="105" customFormat="1">
      <c r="A5" s="109" t="s">
        <v>39128</v>
      </c>
      <c r="B5" s="109" t="str">
        <f>IFERROR(VLOOKUP(D5,DB!A:K,11,0),"")</f>
        <v>R5</v>
      </c>
      <c r="C5" s="109">
        <v>1</v>
      </c>
      <c r="D5" s="109" t="s">
        <v>33371</v>
      </c>
      <c r="E5" s="109" t="s">
        <v>39021</v>
      </c>
      <c r="F5" s="128">
        <v>45977.514803240738</v>
      </c>
      <c r="G5" s="111">
        <f ca="1">IFERROR(NOW()-F5,"")</f>
        <v>6.8980151620417018</v>
      </c>
      <c r="H5" s="128">
        <v>45977.468807870369</v>
      </c>
      <c r="I5" s="109" t="str">
        <f>IFERROR(VLOOKUP(D5,DB!A:F,6,0),"")</f>
        <v>SCECO</v>
      </c>
      <c r="J5" s="109" t="str">
        <f>IFERROR(VLOOKUP(D5,DB!A:G,7,0),"")</f>
        <v>Weak</v>
      </c>
      <c r="K5" s="109" t="s">
        <v>39129</v>
      </c>
      <c r="L5" s="109" t="str">
        <f>IFERROR(VLOOKUP(D5,DB!A:I,9,0),"")</f>
        <v>Latis</v>
      </c>
    </row>
    <row r="6" spans="1:13" ht="30.75">
      <c r="A6" s="109" t="s">
        <v>39130</v>
      </c>
      <c r="B6" s="109" t="str">
        <f>IFERROR(VLOOKUP(D6,DB!A:K,11,0),"")</f>
        <v>R5</v>
      </c>
      <c r="C6" s="109">
        <v>1</v>
      </c>
      <c r="D6" s="109" t="s">
        <v>36518</v>
      </c>
      <c r="E6" s="109" t="s">
        <v>39021</v>
      </c>
      <c r="F6" s="128">
        <v>45981.373298611114</v>
      </c>
      <c r="G6" s="111">
        <f ca="1">IFERROR(NOW()-F6,"")</f>
        <v>3.0395197916659527</v>
      </c>
      <c r="H6" s="128">
        <v>45981.360798611109</v>
      </c>
      <c r="I6" s="109" t="str">
        <f>IFERROR(VLOOKUP(D6,DB!A:F,6,0),"")</f>
        <v>SCECO</v>
      </c>
      <c r="J6" s="109" t="str">
        <f>IFERROR(VLOOKUP(D6,DB!A:G,7,0),"")</f>
        <v>Dead</v>
      </c>
      <c r="K6" s="109" t="s">
        <v>39131</v>
      </c>
      <c r="L6" s="109" t="str">
        <f>IFERROR(VLOOKUP(D6,DB!A:I,9,0),"")</f>
        <v>Latis</v>
      </c>
    </row>
    <row r="7" spans="1:13">
      <c r="A7" s="109" t="s">
        <v>39132</v>
      </c>
      <c r="B7" s="109" t="str">
        <f>IFERROR(VLOOKUP(D7,DB!A:K,11,0),"")</f>
        <v>R5</v>
      </c>
      <c r="C7" s="109">
        <v>2</v>
      </c>
      <c r="D7" s="109" t="s">
        <v>33320</v>
      </c>
      <c r="E7" s="128" t="s">
        <v>39021</v>
      </c>
      <c r="F7" s="128">
        <v>45984.303518518522</v>
      </c>
      <c r="G7" s="111">
        <f ca="1">IFERROR(NOW()-F7,"")</f>
        <v>0.10929988425777992</v>
      </c>
      <c r="H7" s="128">
        <v>45984.305439814816</v>
      </c>
      <c r="I7" s="109" t="str">
        <f>IFERROR(VLOOKUP(D7,DB!A:F,6,0),"")</f>
        <v>SCECO</v>
      </c>
      <c r="J7" s="109" t="str">
        <f>IFERROR(VLOOKUP(D7,DB!A:G,7,0),"")</f>
        <v>Dead</v>
      </c>
      <c r="K7" s="109" t="s">
        <v>39133</v>
      </c>
      <c r="L7" s="109" t="str">
        <f>IFERROR(VLOOKUP(D7,DB!A:I,9,0),"")</f>
        <v>Latis</v>
      </c>
    </row>
    <row r="8" spans="1:13">
      <c r="A8" s="109" t="s">
        <v>39134</v>
      </c>
      <c r="B8" s="109" t="str">
        <f>IFERROR(VLOOKUP(D8,DB!A:K,11,0),"")</f>
        <v>R5</v>
      </c>
      <c r="C8" s="109">
        <v>1</v>
      </c>
      <c r="D8" s="109" t="s">
        <v>36881</v>
      </c>
      <c r="E8" s="128" t="s">
        <v>39021</v>
      </c>
      <c r="F8" s="109" t="s">
        <v>39135</v>
      </c>
      <c r="G8" s="111" t="str">
        <f ca="1">IFERROR(NOW()-F8,"")</f>
        <v/>
      </c>
      <c r="H8" s="128">
        <v>45984.365185185183</v>
      </c>
      <c r="I8" s="109" t="str">
        <f>IFERROR(VLOOKUP(D8,DB!A:F,6,0),"")</f>
        <v>SCECO</v>
      </c>
      <c r="J8" s="109" t="str">
        <f>IFERROR(VLOOKUP(D8,DB!A:G,7,0),"")</f>
        <v>Dead</v>
      </c>
      <c r="K8" s="109" t="s">
        <v>39136</v>
      </c>
      <c r="L8" s="109" t="str">
        <f>IFERROR(VLOOKUP(D8,DB!A:I,9,0),"")</f>
        <v>Latis</v>
      </c>
    </row>
    <row r="9" spans="1:13">
      <c r="A9" s="109"/>
      <c r="B9" s="109" t="str">
        <f>IFERROR(VLOOKUP(D9,DB!A:K,11,0),"")</f>
        <v/>
      </c>
      <c r="C9" s="109"/>
      <c r="D9" s="109"/>
      <c r="E9" s="109"/>
      <c r="F9" s="109"/>
      <c r="G9" s="111">
        <f ca="1">IFERROR(NOW()-F9,"")</f>
        <v>45984.41281840278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45984.41281840278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45984.41281840278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45984.41281840278</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45984.41281840278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45984.41281840278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45984.41281840278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45984.41281840278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45984.41281840278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45984.41281840278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45984.41281840278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45984.41281840278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45984.41281840278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45984.41281840278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45984.41281840278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45984.41281840278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45984.41281840278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45984.41281840278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45984.41281840278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45984.41281840278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45984.41281840278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45984.41281840278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45984.41281840278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45984.41281840278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45984.41281840278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45984.41281840278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45984.41281840278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45984.41281840278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45984.41281840278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45984.41281840278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45984.41281840278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45984.41281840278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45984.41281840278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45984.41281840278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45984.41281840278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45984.41281840278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45984.41281840278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45984.41281840278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45984.41281840278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45984.41281840278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45984.41281840278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45984.41281840278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45984.41281840278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45984.41281840278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45984.41281840278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45984.41281840278</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45984.41281840278</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45984.41281840278</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45984.41281840278</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45984.41281840278</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45984.41281840278</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45984.41281840278</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45984.41281840278</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45984.41281840278</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45984.41281840278</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45984.41281840278</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45984.41281840278</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45984.41281840278</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45984.41281840278</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45984.41281840278</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45984.41281840278</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45984.41281840278</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45984.41281840278</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45984.41281840278</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45984.41281840278</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45984.41281840278</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45984.41281840278</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45984.41281840278</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45984.41281840278</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45984.41281840278</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45984.41281840278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45984.41281840278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45984.41281840278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45984.41281840278</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39113</v>
      </c>
      <c r="B2" s="119" t="str">
        <f>IFERROR(VLOOKUP(D2,DB!A:K,11,0),"")</f>
        <v>R6</v>
      </c>
      <c r="C2" s="120">
        <v>1</v>
      </c>
      <c r="D2" s="119" t="s">
        <v>30242</v>
      </c>
      <c r="E2" s="109"/>
      <c r="F2" s="121"/>
      <c r="G2" s="104">
        <f t="shared" ref="G2:G5" ca="1" si="0">IFERROR(NOW()-F2,"-")</f>
        <v>45984.412818518518</v>
      </c>
      <c r="H2" s="121">
        <v>45984.308935185189</v>
      </c>
      <c r="I2" s="119" t="str">
        <f>IFERROR(VLOOKUP(D2,DB!A:F,6,0),"")</f>
        <v>SCECO</v>
      </c>
      <c r="J2" s="119" t="str">
        <f>IFERROR(VLOOKUP(D2,DB!A:G,7,0),"")</f>
        <v>Dead+No BB Design</v>
      </c>
      <c r="K2" s="122" t="s">
        <v>39137</v>
      </c>
      <c r="L2" s="123" t="str">
        <f>IFERROR(VLOOKUP(D2,DB!A:I,9,0),"")</f>
        <v>Latis</v>
      </c>
    </row>
    <row r="3" spans="1:16382" ht="31.5" customHeight="1">
      <c r="A3" s="118"/>
      <c r="B3" s="119" t="str">
        <f>IFERROR(VLOOKUP(D3,DB!A:K,11,0),"")</f>
        <v/>
      </c>
      <c r="C3" s="120"/>
      <c r="D3" s="119"/>
      <c r="E3" s="109"/>
      <c r="F3" s="121"/>
      <c r="G3" s="104">
        <f t="shared" ca="1" si="0"/>
        <v>45984.412818518518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45984.412818518518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45984.412818518518</v>
      </c>
      <c r="H5" s="121"/>
      <c r="I5" s="119" t="str">
        <f>IFERROR(VLOOKUP(D5,DB!A:F,6,0),"")</f>
        <v/>
      </c>
      <c r="J5" s="119" t="str">
        <f>IFERROR(VLOOKUP(D5,DB!A:G,7,0),"")</f>
        <v/>
      </c>
      <c r="K5" s="122"/>
      <c r="L5" s="123" t="str">
        <f>IFERROR(VLOOKUP(D5,DB!A:I,9,0),"")</f>
        <v/>
      </c>
    </row>
    <row r="6" spans="1:16382" ht="31.5" customHeight="1">
      <c r="A6" s="150"/>
      <c r="B6" s="151" t="str">
        <f>IFERROR(VLOOKUP(D6,DB!A:K,11,0),"")</f>
        <v/>
      </c>
      <c r="C6" s="152"/>
      <c r="D6" s="151"/>
      <c r="E6" s="109"/>
      <c r="F6" s="153"/>
      <c r="G6" s="75">
        <f ca="1">IFERROR(NOW()-F6,"-")</f>
        <v>45984.41281840278</v>
      </c>
      <c r="H6" s="153"/>
      <c r="I6" s="151" t="str">
        <f>IFERROR(VLOOKUP(D6,DB!A:F,6,0),"")</f>
        <v/>
      </c>
      <c r="J6" s="151" t="str">
        <f>IFERROR(VLOOKUP(D6,DB!A:G,7,0),"")</f>
        <v/>
      </c>
      <c r="K6" s="154"/>
      <c r="L6" s="155" t="str">
        <f>IFERROR(VLOOKUP(D6,DB!A:I,9,0),"")</f>
        <v/>
      </c>
    </row>
    <row r="7" spans="1:16382" ht="31.5" customHeight="1">
      <c r="A7" s="150"/>
      <c r="B7" s="151" t="str">
        <f>IFERROR(VLOOKUP(D7,DB!A:K,11,0),"")</f>
        <v/>
      </c>
      <c r="C7" s="152"/>
      <c r="D7" s="149"/>
      <c r="E7" s="109"/>
      <c r="F7" s="153"/>
      <c r="G7" s="75">
        <f ca="1">IFERROR(NOW()-F7,"-")</f>
        <v>45984.41281840278</v>
      </c>
      <c r="H7" s="153"/>
      <c r="I7" s="151" t="str">
        <f>IFERROR(VLOOKUP(D7,DB!A:F,6,0),"")</f>
        <v/>
      </c>
      <c r="J7" s="151" t="str">
        <f>IFERROR(VLOOKUP(D7,DB!A:G,7,0),"")</f>
        <v/>
      </c>
      <c r="K7" s="154"/>
      <c r="L7" s="155" t="str">
        <f>IFERROR(VLOOKUP(D7,DB!A:I,9,0),"")</f>
        <v/>
      </c>
    </row>
    <row r="8" spans="1:16382" ht="31.5" customHeight="1">
      <c r="A8" s="150"/>
      <c r="B8" s="151" t="str">
        <f>IFERROR(VLOOKUP(D8,DB!A:K,11,0),"")</f>
        <v/>
      </c>
      <c r="C8" s="152"/>
      <c r="D8" s="151"/>
      <c r="E8" s="109"/>
      <c r="F8" s="153"/>
      <c r="G8" s="75">
        <f ca="1">IFERROR(NOW()-F8,"-")</f>
        <v>45984.41281840278</v>
      </c>
      <c r="H8" s="153"/>
      <c r="I8" s="151" t="str">
        <f>IFERROR(VLOOKUP(D8,DB!A:F,6,0),"")</f>
        <v/>
      </c>
      <c r="J8" s="151" t="str">
        <f>IFERROR(VLOOKUP(D8,DB!A:G,7,0),"")</f>
        <v/>
      </c>
      <c r="K8" s="154"/>
      <c r="L8" s="155" t="str">
        <f>IFERROR(VLOOKUP(D8,DB!A:I,9,0),"")</f>
        <v/>
      </c>
    </row>
    <row r="9" spans="1:16382" ht="31.5" customHeight="1">
      <c r="A9" s="150"/>
      <c r="B9" s="151" t="str">
        <f>IFERROR(VLOOKUP(D9,DB!A:K,11,0),"")</f>
        <v/>
      </c>
      <c r="C9" s="152"/>
      <c r="D9" s="151"/>
      <c r="E9" s="109"/>
      <c r="F9" s="153"/>
      <c r="G9" s="75">
        <f ca="1">IFERROR(NOW()-F9,"-")</f>
        <v>45984.41281840278</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51"/>
      <c r="E10" s="109"/>
      <c r="F10" s="153"/>
      <c r="G10" s="75">
        <f ca="1">IFERROR(NOW()-F10,"-")</f>
        <v>45984.41281840278</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45984.41281840278</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45984.41281840278</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45984.41281840278</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45984.41281840278</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45984.41281840278</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45984.41281840278</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45984.41281840278</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45984.41281840278</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45984.41281840278</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45984.41281840278</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45984.41281840278</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45984.41281840278</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45984.41281840278</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45984.41281840278</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45984.41281840278</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45984.41281840278</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45984.41281840278</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45984.41281840278</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45984.41281840278</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45984.41281840278</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45984.41281840278</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45984.41281840278</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45984.41281840278</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45984.41281840278</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45984.41281840278</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45984.41281840278</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45984.41281840278</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45984.41281840278</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45984.41281840278</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45984.41281840278</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45984.41281840278</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45984.41281840278</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45984.41281840278</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45984.41281840278</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45984.41281840278</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45984.41281840278</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45984.41281840278</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45984.41281840278</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45984.41281840278</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45984.41281840278</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45984.41281840278</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45984.41281840278</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45984.41281840278</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45984.41281840278</v>
      </c>
      <c r="H54" s="153"/>
      <c r="I54" s="151" t="str">
        <f>IFERROR(VLOOKUP(D54,DB!A:F,6,0),"")</f>
        <v/>
      </c>
      <c r="J54" s="151" t="str">
        <f>IFERROR(VLOOKUP(D54,DB!A:G,7,0),"")</f>
        <v/>
      </c>
      <c r="K54" s="154"/>
      <c r="L54" s="155"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2025-11-23T06:55:24Z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